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1400" firstSheet="1" activeTab="5"/>
  </bookViews>
  <sheets>
    <sheet name="SAŽETAK" sheetId="1" r:id="rId1"/>
    <sheet name="PRIHODI I RASHODI PO EKONOMSKO 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1">'PRIHODI I RASHODI PO EKONOMSKO '!$B$1:$I$119</definedName>
    <definedName name="_xlnm.Print_Area" localSheetId="0">SAŽETAK!$B$1:$L$17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3" l="1"/>
  <c r="L90" i="3"/>
  <c r="L92" i="3"/>
  <c r="L102" i="3"/>
  <c r="L107" i="3"/>
  <c r="L108" i="3"/>
  <c r="L109" i="3"/>
  <c r="L111" i="3"/>
  <c r="L117" i="3"/>
  <c r="K117" i="3"/>
  <c r="K111" i="3"/>
  <c r="K109" i="3"/>
  <c r="K108" i="3"/>
  <c r="K107" i="3"/>
  <c r="K102" i="3"/>
  <c r="K99" i="3"/>
  <c r="I90" i="3"/>
  <c r="I65" i="3"/>
  <c r="L56" i="3"/>
  <c r="L55" i="3"/>
  <c r="L60" i="3"/>
  <c r="K60" i="3"/>
  <c r="I55" i="3"/>
  <c r="K56" i="3"/>
  <c r="K55" i="3"/>
  <c r="I111" i="3" l="1"/>
  <c r="I107" i="3"/>
  <c r="I97" i="3"/>
  <c r="I78" i="3"/>
  <c r="I71" i="3"/>
  <c r="I66" i="3"/>
  <c r="L62" i="3"/>
  <c r="K62" i="3"/>
  <c r="I56" i="3"/>
  <c r="K53" i="3"/>
  <c r="K97" i="3" l="1"/>
  <c r="K78" i="3"/>
  <c r="K71" i="3"/>
  <c r="L36" i="3" l="1"/>
  <c r="K36" i="3"/>
  <c r="L29" i="3"/>
  <c r="L28" i="3"/>
  <c r="K29" i="3"/>
  <c r="G29" i="3"/>
  <c r="L12" i="3"/>
  <c r="K12" i="3"/>
  <c r="J12" i="3"/>
  <c r="I12" i="3"/>
  <c r="G12" i="3"/>
  <c r="H26" i="5" l="1"/>
  <c r="H24" i="5"/>
  <c r="H22" i="5"/>
  <c r="H20" i="5"/>
  <c r="H18" i="5"/>
  <c r="H16" i="5"/>
  <c r="H15" i="5"/>
  <c r="H12" i="5"/>
  <c r="H10" i="5"/>
  <c r="H8" i="5"/>
  <c r="H27" i="5"/>
  <c r="H25" i="5"/>
  <c r="H23" i="5"/>
  <c r="H21" i="5"/>
  <c r="H19" i="5"/>
  <c r="H17" i="5"/>
  <c r="H14" i="5"/>
  <c r="H13" i="5"/>
  <c r="H11" i="5"/>
  <c r="H9" i="5"/>
  <c r="H7" i="5"/>
  <c r="G26" i="5"/>
  <c r="G24" i="5"/>
  <c r="G22" i="5"/>
  <c r="G20" i="5"/>
  <c r="G18" i="5"/>
  <c r="G15" i="5"/>
  <c r="G14" i="5"/>
  <c r="G12" i="5"/>
  <c r="G10" i="5"/>
  <c r="G8" i="5"/>
  <c r="G7" i="5"/>
  <c r="K10" i="3" l="1"/>
  <c r="K11" i="3"/>
  <c r="K16" i="3"/>
  <c r="K18" i="3"/>
  <c r="K24" i="3"/>
  <c r="K28" i="3"/>
  <c r="K32" i="3"/>
  <c r="K37" i="3"/>
  <c r="K54" i="3"/>
  <c r="K57" i="3"/>
  <c r="K58" i="3"/>
  <c r="K59" i="3"/>
  <c r="K61" i="3"/>
  <c r="K63" i="3"/>
  <c r="K67" i="3"/>
  <c r="K68" i="3"/>
  <c r="K69" i="3"/>
  <c r="K70" i="3"/>
  <c r="K72" i="3"/>
  <c r="K73" i="3"/>
  <c r="K74" i="3"/>
  <c r="K75" i="3"/>
  <c r="K76" i="3"/>
  <c r="K77" i="3"/>
  <c r="K79" i="3"/>
  <c r="K80" i="3"/>
  <c r="K82" i="3"/>
  <c r="K84" i="3"/>
  <c r="K85" i="3"/>
  <c r="K87" i="3"/>
  <c r="K91" i="3"/>
  <c r="K92" i="3"/>
  <c r="K93" i="3"/>
  <c r="K94" i="3"/>
  <c r="K95" i="3"/>
  <c r="K96" i="3"/>
  <c r="K100" i="3"/>
  <c r="K101" i="3"/>
  <c r="K104" i="3"/>
  <c r="K110" i="3"/>
  <c r="K113" i="3"/>
  <c r="K114" i="3"/>
  <c r="K115" i="3"/>
  <c r="K118" i="3"/>
  <c r="L118" i="3" l="1"/>
  <c r="L113" i="3"/>
  <c r="L110" i="3"/>
  <c r="L104" i="3"/>
  <c r="L101" i="3"/>
  <c r="L99" i="3"/>
  <c r="L96" i="3"/>
  <c r="L94" i="3"/>
  <c r="L93" i="3"/>
  <c r="L87" i="3"/>
  <c r="L86" i="3"/>
  <c r="L85" i="3"/>
  <c r="L84" i="3"/>
  <c r="L82" i="3"/>
  <c r="L80" i="3"/>
  <c r="L79" i="3"/>
  <c r="L77" i="3"/>
  <c r="L76" i="3"/>
  <c r="L75" i="3"/>
  <c r="L74" i="3"/>
  <c r="L73" i="3"/>
  <c r="L72" i="3"/>
  <c r="L70" i="3"/>
  <c r="L69" i="3"/>
  <c r="L68" i="3"/>
  <c r="L67" i="3"/>
  <c r="L64" i="3"/>
  <c r="L63" i="3"/>
  <c r="L61" i="3"/>
  <c r="L59" i="3"/>
  <c r="L58" i="3"/>
  <c r="L57" i="3"/>
  <c r="L54" i="3"/>
  <c r="L53" i="3"/>
  <c r="G299" i="7"/>
  <c r="G298" i="7"/>
  <c r="G297" i="7"/>
  <c r="G296" i="7"/>
  <c r="G292" i="7"/>
  <c r="G291" i="7"/>
  <c r="G290" i="7"/>
  <c r="G285" i="7"/>
  <c r="G283" i="7"/>
  <c r="G281" i="7"/>
  <c r="G277" i="7"/>
  <c r="G275" i="7"/>
  <c r="G272" i="7"/>
  <c r="G271" i="7"/>
  <c r="G270" i="7"/>
  <c r="G269" i="7"/>
  <c r="G268" i="7"/>
  <c r="G267" i="7"/>
  <c r="G266" i="7"/>
  <c r="G262" i="7"/>
  <c r="G260" i="7"/>
  <c r="G258" i="7"/>
  <c r="G257" i="7"/>
  <c r="G256" i="7"/>
  <c r="G253" i="7"/>
  <c r="G252" i="7"/>
  <c r="G251" i="7"/>
  <c r="G250" i="7"/>
  <c r="G245" i="7"/>
  <c r="G244" i="7"/>
  <c r="G242" i="7"/>
  <c r="G241" i="7"/>
  <c r="G240" i="7"/>
  <c r="G239" i="7"/>
  <c r="G238" i="7"/>
  <c r="G237" i="7"/>
  <c r="G236" i="7"/>
  <c r="G235" i="7"/>
  <c r="G230" i="7"/>
  <c r="G227" i="7"/>
  <c r="G225" i="7"/>
  <c r="G224" i="7"/>
  <c r="G223" i="7"/>
  <c r="G221" i="7"/>
  <c r="G219" i="7"/>
  <c r="G218" i="7"/>
  <c r="G217" i="7"/>
  <c r="G216" i="7"/>
  <c r="G215" i="7"/>
  <c r="G214" i="7"/>
  <c r="G212" i="7"/>
  <c r="G211" i="7"/>
  <c r="G210" i="7"/>
  <c r="G209" i="7"/>
  <c r="G208" i="7"/>
  <c r="G206" i="7"/>
  <c r="G204" i="7"/>
  <c r="G203" i="7"/>
  <c r="G202" i="7"/>
  <c r="G201" i="7"/>
  <c r="G200" i="7"/>
  <c r="G196" i="7"/>
  <c r="G195" i="7"/>
  <c r="G194" i="7"/>
  <c r="G193" i="7"/>
  <c r="G190" i="7"/>
  <c r="G183" i="7"/>
  <c r="G178" i="7"/>
  <c r="G170" i="7"/>
  <c r="G168" i="7"/>
  <c r="G167" i="7"/>
  <c r="G166" i="7"/>
  <c r="G165" i="7"/>
  <c r="G164" i="7"/>
  <c r="G163" i="7"/>
  <c r="G160" i="7"/>
  <c r="G158" i="7"/>
  <c r="G139" i="7"/>
  <c r="G138" i="7"/>
  <c r="G135" i="7"/>
  <c r="G134" i="7"/>
  <c r="G133" i="7"/>
  <c r="G130" i="7"/>
  <c r="G99" i="7"/>
  <c r="G70" i="7"/>
  <c r="G67" i="7"/>
  <c r="G63" i="7"/>
  <c r="G60" i="7"/>
  <c r="G59" i="7"/>
  <c r="G58" i="7"/>
  <c r="G57" i="7"/>
  <c r="G56" i="7"/>
  <c r="G55" i="7"/>
  <c r="G48" i="7"/>
  <c r="G47" i="7"/>
  <c r="G41" i="7"/>
  <c r="G39" i="7"/>
  <c r="G37" i="7"/>
  <c r="G35" i="7"/>
  <c r="G32" i="7"/>
  <c r="G31" i="7"/>
  <c r="G30" i="7"/>
  <c r="G29" i="7"/>
  <c r="G23" i="7"/>
  <c r="G16" i="7"/>
  <c r="G15" i="7"/>
  <c r="G14" i="7"/>
  <c r="L37" i="3"/>
  <c r="L32" i="3"/>
  <c r="L25" i="3"/>
  <c r="L22" i="3"/>
  <c r="L18" i="3"/>
  <c r="L11" i="3"/>
  <c r="L10" i="3"/>
  <c r="H24" i="1" l="1"/>
  <c r="I24" i="1"/>
  <c r="J24" i="1"/>
  <c r="K24" i="1"/>
  <c r="L24" i="1"/>
  <c r="J31" i="1" l="1"/>
  <c r="L28" i="1"/>
  <c r="H29" i="1"/>
  <c r="H31" i="1" s="1"/>
  <c r="K31" i="1" l="1"/>
  <c r="L29" i="1"/>
  <c r="I31" i="1"/>
  <c r="E300" i="7"/>
  <c r="E298" i="7"/>
  <c r="E297" i="7" s="1"/>
  <c r="E296" i="7" s="1"/>
  <c r="E293" i="7"/>
  <c r="F292" i="7"/>
  <c r="E291" i="7"/>
  <c r="F275" i="7"/>
  <c r="F274" i="7" s="1"/>
  <c r="E275" i="7"/>
  <c r="F271" i="7"/>
  <c r="E271" i="7"/>
  <c r="F269" i="7"/>
  <c r="E269" i="7"/>
  <c r="F267" i="7"/>
  <c r="E267" i="7"/>
  <c r="E263" i="7"/>
  <c r="E252" i="7"/>
  <c r="E251" i="7" s="1"/>
  <c r="F244" i="7"/>
  <c r="F243" i="7" s="1"/>
  <c r="E244" i="7"/>
  <c r="F240" i="7"/>
  <c r="E240" i="7"/>
  <c r="F238" i="7"/>
  <c r="E238" i="7"/>
  <c r="F234" i="7"/>
  <c r="G234" i="7"/>
  <c r="E232" i="7"/>
  <c r="E218" i="7"/>
  <c r="E217" i="7" s="1"/>
  <c r="F217" i="7"/>
  <c r="E197" i="7"/>
  <c r="F186" i="7"/>
  <c r="E186" i="7"/>
  <c r="F184" i="7"/>
  <c r="E184" i="7"/>
  <c r="E178" i="7"/>
  <c r="F165" i="7"/>
  <c r="E165" i="7"/>
  <c r="F152" i="7"/>
  <c r="E152" i="7"/>
  <c r="F145" i="7"/>
  <c r="E145" i="7"/>
  <c r="F140" i="7"/>
  <c r="E140" i="7"/>
  <c r="F137" i="7"/>
  <c r="G137" i="7" s="1"/>
  <c r="E137" i="7"/>
  <c r="E131" i="7"/>
  <c r="F126" i="7"/>
  <c r="F121" i="7"/>
  <c r="E120" i="7"/>
  <c r="F115" i="7"/>
  <c r="F111" i="7"/>
  <c r="F105" i="7"/>
  <c r="E105" i="7"/>
  <c r="F102" i="7"/>
  <c r="E102" i="7"/>
  <c r="F99" i="7"/>
  <c r="F97" i="7"/>
  <c r="F88" i="7"/>
  <c r="F87" i="7" s="1"/>
  <c r="E88" i="7"/>
  <c r="F84" i="7"/>
  <c r="F79" i="7"/>
  <c r="F73" i="7"/>
  <c r="E73" i="7"/>
  <c r="F68" i="7"/>
  <c r="E68" i="7"/>
  <c r="G68" i="7" s="1"/>
  <c r="F64" i="7"/>
  <c r="E64" i="7"/>
  <c r="F62" i="7"/>
  <c r="E62" i="7"/>
  <c r="F59" i="7"/>
  <c r="E59" i="7"/>
  <c r="F52" i="7"/>
  <c r="F51" i="7" s="1"/>
  <c r="E52" i="7"/>
  <c r="F47" i="7"/>
  <c r="E47" i="7"/>
  <c r="F45" i="7"/>
  <c r="E45" i="7"/>
  <c r="F35" i="7"/>
  <c r="E35" i="7"/>
  <c r="F29" i="7"/>
  <c r="E29" i="7"/>
  <c r="E24" i="7"/>
  <c r="F20" i="7"/>
  <c r="E20" i="7"/>
  <c r="F18" i="7"/>
  <c r="E18" i="7"/>
  <c r="E16" i="7"/>
  <c r="E15" i="7" s="1"/>
  <c r="E14" i="7" s="1"/>
  <c r="G62" i="7" l="1"/>
  <c r="L31" i="1"/>
  <c r="F67" i="7"/>
  <c r="E159" i="7"/>
  <c r="F252" i="7"/>
  <c r="F251" i="7" s="1"/>
  <c r="F101" i="7"/>
  <c r="F161" i="7"/>
  <c r="G161" i="7" s="1"/>
  <c r="F291" i="7"/>
  <c r="F298" i="7"/>
  <c r="F120" i="7"/>
  <c r="F95" i="7" l="1"/>
  <c r="F94" i="7" s="1"/>
  <c r="F131" i="7"/>
  <c r="F16" i="7"/>
  <c r="F15" i="7" s="1"/>
  <c r="F297" i="7"/>
  <c r="F159" i="7" l="1"/>
  <c r="G159" i="7" s="1"/>
  <c r="F14" i="7"/>
  <c r="F263" i="7"/>
  <c r="F296" i="7"/>
</calcChain>
</file>

<file path=xl/sharedStrings.xml><?xml version="1.0" encoding="utf-8"?>
<sst xmlns="http://schemas.openxmlformats.org/spreadsheetml/2006/main" count="543" uniqueCount="283">
  <si>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</si>
  <si>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</si>
  <si>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</si>
  <si>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</si>
  <si>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</si>
  <si>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</si>
  <si>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</si>
  <si>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</si>
  <si>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</si>
  <si>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</si>
  <si>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</si>
  <si>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</si>
  <si>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</si>
  <si>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</si>
  <si>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</si>
  <si>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</si>
  <si>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</si>
  <si>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</si>
  <si>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</si>
  <si>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</si>
  <si>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</si>
  <si>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</si>
  <si>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</si>
  <si>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</si>
  <si>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</si>
  <si>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</si>
  <si>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</si>
  <si>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</si>
  <si>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</si>
  <si>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</si>
  <si>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</si>
  <si>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</si>
  <si>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</si>
  <si>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Pomoći od inozemnih vlada</t>
  </si>
  <si>
    <t>Tekuće pomoći od inozemnih vlada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</si>
  <si>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</si>
  <si>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</si>
  <si>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</si>
  <si>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</si>
  <si>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</si>
  <si>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</si>
  <si>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</si>
  <si>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</si>
  <si>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</si>
  <si>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</si>
  <si>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</si>
  <si>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</si>
  <si>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</si>
  <si>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</si>
  <si>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</si>
  <si>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UKUPNO PRIHODI </t>
  </si>
  <si>
    <t>UKUPNO RASHODI</t>
  </si>
  <si>
    <t>UKUPNO PRIHODI</t>
  </si>
  <si>
    <t>INDEKS**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</si>
  <si>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</si>
  <si>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</si>
  <si>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</si>
  <si>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</si>
  <si>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IZVORNI PLAN ILI REBALANS N.*</t>
  </si>
  <si>
    <t>TEKUĆI PLAN N.*</t>
  </si>
  <si>
    <t xml:space="preserve">OSTVARENJE/IZVRŠENJE 
N. </t>
  </si>
  <si>
    <t xml:space="preserve"> IZVRŠENJE 
N-1. </t>
  </si>
  <si>
    <t xml:space="preserve"> IZVRŠENJE 
N. </t>
  </si>
  <si>
    <t xml:space="preserve">OSTVARENJE/IZVRŠENJE 
N-1. </t>
  </si>
  <si>
    <t>Kapitalne pomoći iz državnog proračuna</t>
  </si>
  <si>
    <t>Pomoći proračuna iz drugih proračuna i izvanproračunskih korisnika</t>
  </si>
  <si>
    <t>Pomoći proračuna iz drugih proračuna koji im nije nadležan</t>
  </si>
  <si>
    <t>Tekuće pomoći proračunskim korisnicima iz proračuna koji im nije nadl</t>
  </si>
  <si>
    <t>Plaće za prekovremeni rad</t>
  </si>
  <si>
    <t>Plaće za posebne uvjete rad</t>
  </si>
  <si>
    <t>Ostali rashodi za zaposlene</t>
  </si>
  <si>
    <t>Naknada za prijevoz</t>
  </si>
  <si>
    <t>Stručn usavršavanje zaposlenika</t>
  </si>
  <si>
    <t>Ostale naknade troškovima zaposlenih</t>
  </si>
  <si>
    <t>Rashodi za meatrijal i energiju</t>
  </si>
  <si>
    <t>Uredski metrijal i ostali materijalni rashodi</t>
  </si>
  <si>
    <t>Materijal i sirovine</t>
  </si>
  <si>
    <t>Energija</t>
  </si>
  <si>
    <t>Materija i dijelovi za tekuće i inv održavanje</t>
  </si>
  <si>
    <t>Sitni inventar i autogume</t>
  </si>
  <si>
    <t>Službena radna i zaštitna odjeća</t>
  </si>
  <si>
    <t>Rashodi za usluge</t>
  </si>
  <si>
    <t>Usluge telefona i pošte</t>
  </si>
  <si>
    <t>Usluge tekućeg i invensticijskog održavanja</t>
  </si>
  <si>
    <t>Ulsuge promidžbe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</si>
  <si>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</si>
  <si>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</si>
  <si>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</si>
  <si>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</si>
  <si>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</si>
  <si>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usluge</t>
  </si>
  <si>
    <t>Naknade troškova osobama izvan radnog odonosa</t>
  </si>
  <si>
    <t>Ostali nespomenuti rashodi poslovanja</t>
  </si>
  <si>
    <t>Reprezentaicja</t>
  </si>
  <si>
    <t>Članarine  i norme</t>
  </si>
  <si>
    <t>Pristrojbe i naknade</t>
  </si>
  <si>
    <t>Troškovi sudskih postupaka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</si>
  <si>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</si>
  <si>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</si>
  <si>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</si>
  <si>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</si>
  <si>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novcu</t>
  </si>
  <si>
    <t>Nakanade građanima i kućanstvima u naravi</t>
  </si>
  <si>
    <t>Nematerijalna imovina</t>
  </si>
  <si>
    <t>Licence</t>
  </si>
  <si>
    <t>Postrojenja i oprema</t>
  </si>
  <si>
    <t>Uredska oprema i namještaj</t>
  </si>
  <si>
    <t>Knjige,umjetnička dijela i ostale izložbene vrijednosti</t>
  </si>
  <si>
    <t>Knjige</t>
  </si>
  <si>
    <t>Kapitalne pomoći proračunskim korisnicima iz proračuna koji im nije nadležan</t>
  </si>
  <si>
    <t>Prijenosi između proračunskih korisnika istih proračuna</t>
  </si>
  <si>
    <t>Tekući prijenosi između proračunskih korisnika istog priračuna</t>
  </si>
  <si>
    <t>Kapitalni prijenosi između proračunskih korisnika istog proračuna</t>
  </si>
  <si>
    <t>Prihodi od upravnih i administrativnih prostrojbi,, po posebnim propisima</t>
  </si>
  <si>
    <t>Prihodi po posebnim propisima</t>
  </si>
  <si>
    <t>Ostali nespomenuti prihodi</t>
  </si>
  <si>
    <t>Prihodi od pruženih usluga</t>
  </si>
  <si>
    <t>Prihodi od nadležnog proračuna i od HZZO-a na temelju ugovorenih obveza</t>
  </si>
  <si>
    <t>Doprinosi na plaće</t>
  </si>
  <si>
    <t>Doprinosi za obvezno zdravstveno osiguranje</t>
  </si>
  <si>
    <t xml:space="preserve">Tekuće pomoći iz EU </t>
  </si>
  <si>
    <t>Doprinosi u slučaju nezaposlenosti</t>
  </si>
  <si>
    <t>Naknade za povjerenstva</t>
  </si>
  <si>
    <t>Negativne tečajne razlike</t>
  </si>
  <si>
    <t>Komunikacijska oprema</t>
  </si>
  <si>
    <t>Oprema za održavanje i zaštitu</t>
  </si>
  <si>
    <t>OSTVARENJE/IZVRŠENJE 
31.12.2023</t>
  </si>
  <si>
    <t>OSTVARENJE/IZVRŠENJE 
31.12.2024</t>
  </si>
  <si>
    <t>IZVRŠENJE FINANCIJSKOG PLANA PRORAČUNSKOG KORISNIKA DRŽAVNOG PRORAČUNA
ZA 2024. GODINU</t>
  </si>
  <si>
    <t>31 Vlastiti PRIHODI I PRIMICI</t>
  </si>
  <si>
    <t>43 Ostali prihodi za posebne namjene</t>
  </si>
  <si>
    <t>4 Prihodi za posebne namjene</t>
  </si>
  <si>
    <t>5 Pomoći</t>
  </si>
  <si>
    <t>52 -ostale pomoći</t>
  </si>
  <si>
    <t>582- pomoći za</t>
  </si>
  <si>
    <t>3 Vlastiti PRIHODI</t>
  </si>
  <si>
    <t>31.Vlastiti prihodi i primici</t>
  </si>
  <si>
    <t>52 - ostale pomoći</t>
  </si>
  <si>
    <t xml:space="preserve">  582 -pomoći</t>
  </si>
  <si>
    <t xml:space="preserve">  51 - pomoći EU</t>
  </si>
  <si>
    <t>Izvor</t>
  </si>
  <si>
    <t>Šifra</t>
  </si>
  <si>
    <t>Naziv</t>
  </si>
  <si>
    <t>Plan tekuće godine</t>
  </si>
  <si>
    <t xml:space="preserve">Izvršenje tekuće godine </t>
  </si>
  <si>
    <t>Indeks</t>
  </si>
  <si>
    <t>4=3/2*100</t>
  </si>
  <si>
    <t>A102401</t>
  </si>
  <si>
    <t>MATERIJALNI I FINANCIJSKI IZDACI</t>
  </si>
  <si>
    <t>Opći prihodi i primici</t>
  </si>
  <si>
    <t>Plaće</t>
  </si>
  <si>
    <t>Doprinosi za obvezno osiguranje u slučaju nezaposlenosti</t>
  </si>
  <si>
    <t>3211</t>
  </si>
  <si>
    <t>3212</t>
  </si>
  <si>
    <t>Naknade za prijevoz, za rad na terenu i odvojeni život</t>
  </si>
  <si>
    <t>Stručno usacršavanje zaposlenika</t>
  </si>
  <si>
    <t>Ostale naknade troškova zaposlenicima</t>
  </si>
  <si>
    <t>Rashodi za materijal i energiju</t>
  </si>
  <si>
    <t>Uredski materijal i ostali materijalni rashodi</t>
  </si>
  <si>
    <t>Materijal i dijelovi za tekuće i investicijsko održavanje</t>
  </si>
  <si>
    <t>Sitni inventar</t>
  </si>
  <si>
    <t>Službena radna odjeća i obuća</t>
  </si>
  <si>
    <t>Usluge telefona, pošte i prijevoza</t>
  </si>
  <si>
    <t>Usluge tekućeg i investicijskog održavanja</t>
  </si>
  <si>
    <t>Usluge promidžbe i informiranja</t>
  </si>
  <si>
    <t>Zdravstvene usluge</t>
  </si>
  <si>
    <t>Intelekturalne i osobne usluge</t>
  </si>
  <si>
    <t>Naknada tr. osobama izvan radnog odnosa</t>
  </si>
  <si>
    <t>Članarine</t>
  </si>
  <si>
    <t>Pristojbe i naknade</t>
  </si>
  <si>
    <t>Financijski rashodi</t>
  </si>
  <si>
    <t>Zatezna kamata</t>
  </si>
  <si>
    <t>11, 43</t>
  </si>
  <si>
    <t>A103501</t>
  </si>
  <si>
    <t>Produženi boravak -prihodi</t>
  </si>
  <si>
    <t>Produženi boravak - rashodi</t>
  </si>
  <si>
    <t xml:space="preserve">Ostali rashodi za zaposlene </t>
  </si>
  <si>
    <t>Rashodi za nabavu proizvedene dugot.  imovine</t>
  </si>
  <si>
    <t>Uređaji, strojevi, oprema za ostale namjene</t>
  </si>
  <si>
    <t>Prijevozna sredstva</t>
  </si>
  <si>
    <t>Namjenski prihodi</t>
  </si>
  <si>
    <t>Ukupni rashodi</t>
  </si>
  <si>
    <t>3121</t>
  </si>
  <si>
    <t>3221</t>
  </si>
  <si>
    <t>3223</t>
  </si>
  <si>
    <t>3224</t>
  </si>
  <si>
    <t>Rashodi za usluge tekućeg i investicijskog održavanja</t>
  </si>
  <si>
    <t>Nacionalne manjine</t>
  </si>
  <si>
    <t>Školstvo</t>
  </si>
  <si>
    <t>A103502</t>
  </si>
  <si>
    <t>Službena radna i zaštitna odjeća i obuća</t>
  </si>
  <si>
    <t>3231</t>
  </si>
  <si>
    <t>3232</t>
  </si>
  <si>
    <t>3234</t>
  </si>
  <si>
    <t>Zakupnine i najmnine</t>
  </si>
  <si>
    <t>3238</t>
  </si>
  <si>
    <t>3239</t>
  </si>
  <si>
    <t>Premije osiguranja</t>
  </si>
  <si>
    <t>3293</t>
  </si>
  <si>
    <t>Reprezentacija</t>
  </si>
  <si>
    <t>3299</t>
  </si>
  <si>
    <t>Ostali prihodi za posebne namjene</t>
  </si>
  <si>
    <t>Naknade za rad predstavničkih i izvršnih tijela, povjerenstava i slično</t>
  </si>
  <si>
    <t>Bakarske usluge</t>
  </si>
  <si>
    <t>Tekuće donacije</t>
  </si>
  <si>
    <t>Donacije</t>
  </si>
  <si>
    <t>UKUPNI RASHODI</t>
  </si>
  <si>
    <t>Služberna putovanja</t>
  </si>
  <si>
    <t>Stručno usavršavanje</t>
  </si>
  <si>
    <t>Premije osigurana</t>
  </si>
  <si>
    <t>3431</t>
  </si>
  <si>
    <t>Ostale pomoći iz nenadležnog proračuna</t>
  </si>
  <si>
    <t>Naknade građanima i kućanstvima</t>
  </si>
  <si>
    <t>A103512</t>
  </si>
  <si>
    <t>Rashodi za plaće i ostala materijalna prava</t>
  </si>
  <si>
    <t>Plaće za posebne uvjete</t>
  </si>
  <si>
    <t>Ostale naknade troškova za zaposlenike</t>
  </si>
  <si>
    <t>A103515</t>
  </si>
  <si>
    <t>Drugi obrazovni materijali</t>
  </si>
  <si>
    <t>Ostale naknade iz proračuna građanima i kućamstvima</t>
  </si>
  <si>
    <t>A103519</t>
  </si>
  <si>
    <t>Pomoćnici u nastavi VII. 2023/24</t>
  </si>
  <si>
    <t>A103521</t>
  </si>
  <si>
    <t>Projekt Građanski odgoj</t>
  </si>
  <si>
    <t>A103522</t>
  </si>
  <si>
    <t>Prehrana učenika OŠ na teret drž. Prorač.</t>
  </si>
  <si>
    <t>Pomoći iz nendležnog proračuna</t>
  </si>
  <si>
    <t>Rasodi poslovanja</t>
  </si>
  <si>
    <t>Doprinosi za obvezno zdrav.osig</t>
  </si>
  <si>
    <t>Stručno usavršavanje zaposlenika</t>
  </si>
  <si>
    <t>Ostale nak troškovima zaposlenih</t>
  </si>
  <si>
    <t>Uredski materjal i ostali mat rashodi</t>
  </si>
  <si>
    <t>Mat i dijelovi za tekuće i inven.održavanje</t>
  </si>
  <si>
    <t>Usluge tek i invensticijskog održavanja</t>
  </si>
  <si>
    <t>Uluge promidžbe</t>
  </si>
  <si>
    <t>Naknade ostalih troškova</t>
  </si>
  <si>
    <t>Članarine i norme</t>
  </si>
  <si>
    <t>Pristrojbe i takse</t>
  </si>
  <si>
    <t>A1035517</t>
  </si>
  <si>
    <t>Pomoćnici u nastavi na teret Grada</t>
  </si>
  <si>
    <t>Ostali ras za zaposlene</t>
  </si>
  <si>
    <t>Doprinosi za plaće</t>
  </si>
  <si>
    <t>Doprinosi za obvezno zdravstveno osig.</t>
  </si>
  <si>
    <t>Naknade troškovima zaposlenih</t>
  </si>
  <si>
    <t>Naknade za poslovnih</t>
  </si>
  <si>
    <t>A103520</t>
  </si>
  <si>
    <t>Doprinosi za obvezno zdravs osiguranje</t>
  </si>
  <si>
    <t>Doprinosi za obvezno osiguiranja</t>
  </si>
  <si>
    <t>B) SAŽETAK RAČUNA FINANCIRANJA</t>
  </si>
  <si>
    <t xml:space="preserve">RAČUN FINANCIRANJA </t>
  </si>
  <si>
    <t>Plan 2022.</t>
  </si>
  <si>
    <t>Izvršenje prethodne godine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</si>
  <si>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</si>
  <si>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</si>
  <si>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</si>
  <si>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</si>
  <si>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</si>
  <si>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</si>
  <si>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</si>
  <si>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</si>
  <si>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t>Pomoćnici u nastavi VIII 2024/2025</t>
  </si>
  <si>
    <t>A)   SAŽETAK RAČUNA PRIHODA I RASHODA</t>
  </si>
  <si>
    <t>6=5/4*100</t>
  </si>
  <si>
    <t>51-pomoći EU</t>
  </si>
  <si>
    <t>Kapitalne pomoći proračunskim korisnicima koji im nije nadležan</t>
  </si>
  <si>
    <t xml:space="preserve">Prihodi od prodaje proizvoda i robe </t>
  </si>
  <si>
    <t>Višak prihoda</t>
  </si>
  <si>
    <t>Višak/manjak prihoda</t>
  </si>
  <si>
    <t>II OŠ ČAKOVEC</t>
  </si>
  <si>
    <t>Trg pape Ivana Pavla II 1</t>
  </si>
  <si>
    <t>Čakovec</t>
  </si>
  <si>
    <t>OIB:46803230943</t>
  </si>
  <si>
    <t>PLAN TEKUĆE GODINE</t>
  </si>
  <si>
    <t>Naknade građanima i kućanstvima u naravi</t>
  </si>
  <si>
    <t>Naknade građanima i kućanstvima na temelju osiguranja</t>
  </si>
  <si>
    <t>Naknade za prijevoz</t>
  </si>
  <si>
    <t>Pomoći EU</t>
  </si>
  <si>
    <t xml:space="preserve">                                                                                                                                                                      VIŠAK KORIŠTEN ZA POKRIĆE RASHODA</t>
  </si>
  <si>
    <t>Rezultat poslovanja</t>
  </si>
  <si>
    <t>OSTVARENJE /IZVRŠENJE</t>
  </si>
  <si>
    <t xml:space="preserve">OSTVARENJE /IZVRŠENJE </t>
  </si>
  <si>
    <t>Prihodi od nadležnog proračunaza financiranje redovne djelatnosti</t>
  </si>
  <si>
    <t>Uređaji ,strojevi i 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</si>
</sst>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  <numFmt numFmtId="165" formatCode="#,##0.00_ ;\-#,##0.00\ "/>
    <numFmt numFmtId="167" formatCode="_-* #,##0.00\ _k_n_-;\-* #,##0.00\ _k_n_-;_-* &quot;-&quot;??\ _k_n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scheme val="minor"/>
    </font>
    <font>
      <b/>
      <i/>
      <sz val="8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4" tint="-0.249977111117893"/>
      <name val="Arial"/>
      <family val="2"/>
      <charset val="238"/>
    </font>
    <font>
      <b/>
      <sz val="10"/>
      <color theme="4" tint="-0.49998474074526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15" fillId="0" borderId="0" applyFont="0" applyFill="0" applyBorder="0" applyAlignment="0" applyProtection="0"/>
    <xf numFmtId="0" fontId="15" fillId="0" borderId="0"/>
  </cellStyleXfs>
  <cellXfs count="348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 applyProtection="1">
      <alignment horizontal="right" wrapText="1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 applyProtection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0" borderId="3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0" fillId="0" borderId="0" xfId="0" applyFont="1" applyAlignment="1">
      <alignment vertical="top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quotePrefix="1" applyNumberFormat="1" applyFont="1" applyFill="1" applyBorder="1" applyAlignment="1" applyProtection="1">
      <alignment horizontal="center" vertical="center" wrapText="1"/>
    </xf>
    <xf numFmtId="3" fontId="5" fillId="2" borderId="3" xfId="0" applyNumberFormat="1" applyFont="1" applyFill="1" applyBorder="1" applyAlignment="1"/>
    <xf numFmtId="0" fontId="12" fillId="2" borderId="3" xfId="0" applyNumberFormat="1" applyFont="1" applyFill="1" applyBorder="1" applyAlignment="1" applyProtection="1">
      <alignment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4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0" fillId="0" borderId="3" xfId="0" applyNumberFormat="1" applyBorder="1"/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5" fillId="2" borderId="3" xfId="0" applyNumberFormat="1" applyFont="1" applyFill="1" applyBorder="1" applyAlignment="1"/>
    <xf numFmtId="0" fontId="6" fillId="2" borderId="1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vertical="center" wrapText="1"/>
    </xf>
    <xf numFmtId="0" fontId="14" fillId="2" borderId="3" xfId="0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vertical="top" wrapText="1"/>
    </xf>
    <xf numFmtId="0" fontId="14" fillId="2" borderId="3" xfId="0" applyFont="1" applyFill="1" applyBorder="1" applyAlignment="1">
      <alignment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3" fontId="16" fillId="0" borderId="0" xfId="0" applyNumberFormat="1" applyFont="1"/>
    <xf numFmtId="3" fontId="17" fillId="0" borderId="0" xfId="0" applyNumberFormat="1" applyFont="1" applyAlignment="1">
      <alignment vertical="center"/>
    </xf>
    <xf numFmtId="3" fontId="17" fillId="0" borderId="0" xfId="0" applyNumberFormat="1" applyFont="1" applyBorder="1"/>
    <xf numFmtId="3" fontId="19" fillId="0" borderId="0" xfId="0" applyNumberFormat="1" applyFont="1" applyAlignment="1">
      <alignment horizontal="left"/>
    </xf>
    <xf numFmtId="3" fontId="19" fillId="0" borderId="0" xfId="0" applyNumberFormat="1" applyFont="1"/>
    <xf numFmtId="3" fontId="20" fillId="2" borderId="0" xfId="0" applyNumberFormat="1" applyFont="1" applyFill="1" applyAlignment="1">
      <alignment vertical="center"/>
    </xf>
    <xf numFmtId="3" fontId="20" fillId="4" borderId="0" xfId="0" applyNumberFormat="1" applyFont="1" applyFill="1" applyAlignment="1">
      <alignment horizontal="right" vertical="center"/>
    </xf>
    <xf numFmtId="3" fontId="20" fillId="0" borderId="0" xfId="0" applyNumberFormat="1" applyFont="1" applyBorder="1" applyAlignment="1">
      <alignment horizontal="right" vertical="center"/>
    </xf>
    <xf numFmtId="3" fontId="19" fillId="0" borderId="3" xfId="0" applyNumberFormat="1" applyFont="1" applyBorder="1"/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center" vertical="center" wrapText="1"/>
    </xf>
    <xf numFmtId="3" fontId="18" fillId="4" borderId="9" xfId="0" applyNumberFormat="1" applyFont="1" applyFill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 wrapText="1"/>
    </xf>
    <xf numFmtId="3" fontId="21" fillId="0" borderId="3" xfId="0" applyNumberFormat="1" applyFont="1" applyBorder="1"/>
    <xf numFmtId="3" fontId="22" fillId="4" borderId="8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center" vertical="center"/>
    </xf>
    <xf numFmtId="3" fontId="19" fillId="5" borderId="3" xfId="0" applyNumberFormat="1" applyFont="1" applyFill="1" applyBorder="1"/>
    <xf numFmtId="3" fontId="20" fillId="6" borderId="7" xfId="0" applyNumberFormat="1" applyFont="1" applyFill="1" applyBorder="1" applyAlignment="1">
      <alignment horizontal="left" vertical="center"/>
    </xf>
    <xf numFmtId="0" fontId="20" fillId="6" borderId="8" xfId="0" applyFont="1" applyFill="1" applyBorder="1" applyAlignment="1">
      <alignment horizontal="left" vertical="center" wrapText="1"/>
    </xf>
    <xf numFmtId="4" fontId="20" fillId="6" borderId="8" xfId="0" applyNumberFormat="1" applyFont="1" applyFill="1" applyBorder="1" applyAlignment="1">
      <alignment horizontal="right" vertical="center" wrapText="1"/>
    </xf>
    <xf numFmtId="4" fontId="20" fillId="6" borderId="9" xfId="0" applyNumberFormat="1" applyFont="1" applyFill="1" applyBorder="1" applyAlignment="1">
      <alignment horizontal="right" vertical="center" wrapText="1"/>
    </xf>
    <xf numFmtId="3" fontId="20" fillId="4" borderId="3" xfId="0" applyNumberFormat="1" applyFont="1" applyFill="1" applyBorder="1" applyAlignment="1">
      <alignment horizontal="right" vertical="center" wrapText="1"/>
    </xf>
    <xf numFmtId="3" fontId="19" fillId="7" borderId="3" xfId="0" applyNumberFormat="1" applyFont="1" applyFill="1" applyBorder="1"/>
    <xf numFmtId="3" fontId="20" fillId="8" borderId="7" xfId="0" applyNumberFormat="1" applyFont="1" applyFill="1" applyBorder="1" applyAlignment="1">
      <alignment horizontal="left" vertical="center"/>
    </xf>
    <xf numFmtId="3" fontId="20" fillId="8" borderId="8" xfId="0" applyNumberFormat="1" applyFont="1" applyFill="1" applyBorder="1" applyAlignment="1">
      <alignment horizontal="left" vertical="center" wrapText="1"/>
    </xf>
    <xf numFmtId="4" fontId="20" fillId="8" borderId="8" xfId="0" applyNumberFormat="1" applyFont="1" applyFill="1" applyBorder="1" applyAlignment="1">
      <alignment horizontal="right" vertical="center" wrapText="1"/>
    </xf>
    <xf numFmtId="4" fontId="20" fillId="8" borderId="9" xfId="0" applyNumberFormat="1" applyFont="1" applyFill="1" applyBorder="1" applyAlignment="1">
      <alignment horizontal="right" vertical="center" wrapText="1"/>
    </xf>
    <xf numFmtId="3" fontId="24" fillId="0" borderId="3" xfId="0" applyNumberFormat="1" applyFont="1" applyBorder="1"/>
    <xf numFmtId="3" fontId="18" fillId="4" borderId="7" xfId="0" applyNumberFormat="1" applyFont="1" applyFill="1" applyBorder="1" applyAlignment="1">
      <alignment horizontal="left" vertical="center"/>
    </xf>
    <xf numFmtId="3" fontId="18" fillId="4" borderId="8" xfId="0" applyNumberFormat="1" applyFont="1" applyFill="1" applyBorder="1" applyAlignment="1">
      <alignment horizontal="left"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3" fontId="16" fillId="0" borderId="3" xfId="0" applyNumberFormat="1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 wrapText="1"/>
    </xf>
    <xf numFmtId="4" fontId="18" fillId="0" borderId="8" xfId="0" applyNumberFormat="1" applyFont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4" fontId="20" fillId="0" borderId="8" xfId="0" applyNumberFormat="1" applyFont="1" applyBorder="1"/>
    <xf numFmtId="4" fontId="20" fillId="0" borderId="9" xfId="0" applyNumberFormat="1" applyFont="1" applyBorder="1"/>
    <xf numFmtId="3" fontId="16" fillId="0" borderId="3" xfId="0" applyNumberFormat="1" applyFont="1" applyBorder="1"/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/>
    <xf numFmtId="4" fontId="18" fillId="0" borderId="9" xfId="0" applyNumberFormat="1" applyFont="1" applyBorder="1"/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right" vertical="center"/>
    </xf>
    <xf numFmtId="4" fontId="17" fillId="0" borderId="9" xfId="0" applyNumberFormat="1" applyFont="1" applyBorder="1" applyAlignment="1">
      <alignment horizontal="right" vertical="center"/>
    </xf>
    <xf numFmtId="4" fontId="20" fillId="0" borderId="8" xfId="0" applyNumberFormat="1" applyFont="1" applyBorder="1" applyAlignment="1">
      <alignment horizontal="right" vertical="center"/>
    </xf>
    <xf numFmtId="4" fontId="20" fillId="0" borderId="9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4" fontId="16" fillId="0" borderId="8" xfId="0" applyNumberFormat="1" applyFont="1" applyBorder="1" applyAlignment="1">
      <alignment horizontal="right" vertical="center"/>
    </xf>
    <xf numFmtId="4" fontId="16" fillId="0" borderId="9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3" fontId="17" fillId="0" borderId="3" xfId="0" applyNumberFormat="1" applyFont="1" applyBorder="1"/>
    <xf numFmtId="4" fontId="17" fillId="0" borderId="7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4" fontId="25" fillId="0" borderId="9" xfId="0" applyNumberFormat="1" applyFont="1" applyBorder="1" applyAlignment="1">
      <alignment horizontal="right" vertical="center"/>
    </xf>
    <xf numFmtId="4" fontId="25" fillId="0" borderId="8" xfId="0" applyNumberFormat="1" applyFont="1" applyBorder="1" applyAlignment="1">
      <alignment horizontal="right" vertical="center"/>
    </xf>
    <xf numFmtId="0" fontId="25" fillId="9" borderId="7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left" vertical="center" wrapText="1"/>
    </xf>
    <xf numFmtId="4" fontId="25" fillId="9" borderId="8" xfId="0" applyNumberFormat="1" applyFont="1" applyFill="1" applyBorder="1" applyAlignment="1">
      <alignment horizontal="right" vertical="center"/>
    </xf>
    <xf numFmtId="4" fontId="25" fillId="9" borderId="9" xfId="0" applyNumberFormat="1" applyFont="1" applyFill="1" applyBorder="1" applyAlignment="1">
      <alignment horizontal="right" vertical="center"/>
    </xf>
    <xf numFmtId="3" fontId="16" fillId="7" borderId="3" xfId="0" applyNumberFormat="1" applyFont="1" applyFill="1" applyBorder="1"/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 wrapText="1"/>
    </xf>
    <xf numFmtId="4" fontId="16" fillId="7" borderId="8" xfId="0" applyNumberFormat="1" applyFont="1" applyFill="1" applyBorder="1" applyAlignment="1">
      <alignment horizontal="right" vertical="center"/>
    </xf>
    <xf numFmtId="4" fontId="25" fillId="2" borderId="9" xfId="0" applyNumberFormat="1" applyFont="1" applyFill="1" applyBorder="1" applyAlignment="1">
      <alignment vertical="center"/>
    </xf>
    <xf numFmtId="4" fontId="18" fillId="4" borderId="8" xfId="0" applyNumberFormat="1" applyFont="1" applyFill="1" applyBorder="1" applyAlignment="1">
      <alignment horizontal="right" vertical="center"/>
    </xf>
    <xf numFmtId="4" fontId="25" fillId="4" borderId="9" xfId="0" applyNumberFormat="1" applyFont="1" applyFill="1" applyBorder="1" applyAlignment="1">
      <alignment horizontal="right" vertical="center"/>
    </xf>
    <xf numFmtId="4" fontId="20" fillId="4" borderId="8" xfId="0" applyNumberFormat="1" applyFont="1" applyFill="1" applyBorder="1" applyAlignment="1">
      <alignment horizontal="right" vertical="center"/>
    </xf>
    <xf numFmtId="4" fontId="26" fillId="4" borderId="9" xfId="0" applyNumberFormat="1" applyFont="1" applyFill="1" applyBorder="1" applyAlignment="1">
      <alignment horizontal="right" vertical="center"/>
    </xf>
    <xf numFmtId="4" fontId="16" fillId="4" borderId="8" xfId="0" applyNumberFormat="1" applyFont="1" applyFill="1" applyBorder="1" applyAlignment="1">
      <alignment horizontal="right" vertical="center"/>
    </xf>
    <xf numFmtId="4" fontId="16" fillId="4" borderId="9" xfId="0" applyNumberFormat="1" applyFont="1" applyFill="1" applyBorder="1" applyAlignment="1">
      <alignment horizontal="right" vertical="center"/>
    </xf>
    <xf numFmtId="4" fontId="18" fillId="4" borderId="9" xfId="0" applyNumberFormat="1" applyFont="1" applyFill="1" applyBorder="1" applyAlignment="1">
      <alignment horizontal="right" vertical="center"/>
    </xf>
    <xf numFmtId="1" fontId="25" fillId="4" borderId="7" xfId="0" applyNumberFormat="1" applyFont="1" applyFill="1" applyBorder="1" applyAlignment="1">
      <alignment horizontal="left" vertical="center"/>
    </xf>
    <xf numFmtId="3" fontId="25" fillId="4" borderId="8" xfId="0" applyNumberFormat="1" applyFont="1" applyFill="1" applyBorder="1" applyAlignment="1">
      <alignment horizontal="left" vertical="center"/>
    </xf>
    <xf numFmtId="4" fontId="25" fillId="4" borderId="8" xfId="0" applyNumberFormat="1" applyFont="1" applyFill="1" applyBorder="1" applyAlignment="1">
      <alignment horizontal="right" vertical="center"/>
    </xf>
    <xf numFmtId="3" fontId="16" fillId="3" borderId="3" xfId="0" applyNumberFormat="1" applyFont="1" applyFill="1" applyBorder="1"/>
    <xf numFmtId="0" fontId="16" fillId="3" borderId="7" xfId="0" applyFont="1" applyFill="1" applyBorder="1" applyAlignment="1">
      <alignment horizontal="center" vertical="center"/>
    </xf>
    <xf numFmtId="3" fontId="16" fillId="10" borderId="8" xfId="0" applyNumberFormat="1" applyFont="1" applyFill="1" applyBorder="1" applyAlignment="1">
      <alignment horizontal="left" vertical="center"/>
    </xf>
    <xf numFmtId="4" fontId="16" fillId="10" borderId="8" xfId="0" applyNumberFormat="1" applyFont="1" applyFill="1" applyBorder="1" applyAlignment="1">
      <alignment horizontal="right" vertical="center"/>
    </xf>
    <xf numFmtId="4" fontId="16" fillId="10" borderId="9" xfId="0" applyNumberFormat="1" applyFont="1" applyFill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4" fontId="17" fillId="2" borderId="8" xfId="0" applyNumberFormat="1" applyFont="1" applyFill="1" applyBorder="1" applyAlignment="1">
      <alignment horizontal="right" vertical="center"/>
    </xf>
    <xf numFmtId="4" fontId="17" fillId="2" borderId="9" xfId="0" applyNumberFormat="1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left" vertical="center" wrapText="1"/>
    </xf>
    <xf numFmtId="4" fontId="16" fillId="3" borderId="8" xfId="0" applyNumberFormat="1" applyFont="1" applyFill="1" applyBorder="1" applyAlignment="1">
      <alignment horizontal="right" vertical="center"/>
    </xf>
    <xf numFmtId="4" fontId="16" fillId="3" borderId="9" xfId="0" applyNumberFormat="1" applyFont="1" applyFill="1" applyBorder="1" applyAlignment="1">
      <alignment horizontal="right" vertical="center"/>
    </xf>
    <xf numFmtId="3" fontId="25" fillId="3" borderId="3" xfId="0" applyNumberFormat="1" applyFont="1" applyFill="1" applyBorder="1"/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left" vertical="center" wrapText="1"/>
    </xf>
    <xf numFmtId="4" fontId="25" fillId="3" borderId="8" xfId="0" applyNumberFormat="1" applyFont="1" applyFill="1" applyBorder="1" applyAlignment="1">
      <alignment horizontal="right" vertical="center"/>
    </xf>
    <xf numFmtId="4" fontId="25" fillId="3" borderId="9" xfId="0" applyNumberFormat="1" applyFont="1" applyFill="1" applyBorder="1" applyAlignment="1">
      <alignment horizontal="right" vertical="center"/>
    </xf>
    <xf numFmtId="3" fontId="27" fillId="7" borderId="3" xfId="0" applyNumberFormat="1" applyFont="1" applyFill="1" applyBorder="1"/>
    <xf numFmtId="0" fontId="25" fillId="7" borderId="7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left" vertical="center" wrapText="1"/>
    </xf>
    <xf numFmtId="4" fontId="9" fillId="7" borderId="8" xfId="0" applyNumberFormat="1" applyFont="1" applyFill="1" applyBorder="1" applyAlignment="1">
      <alignment horizontal="right" vertical="center"/>
    </xf>
    <xf numFmtId="4" fontId="9" fillId="7" borderId="9" xfId="0" applyNumberFormat="1" applyFont="1" applyFill="1" applyBorder="1" applyAlignment="1">
      <alignment horizontal="right" vertical="center"/>
    </xf>
    <xf numFmtId="3" fontId="25" fillId="7" borderId="3" xfId="0" applyNumberFormat="1" applyFont="1" applyFill="1" applyBorder="1"/>
    <xf numFmtId="4" fontId="25" fillId="7" borderId="8" xfId="0" applyNumberFormat="1" applyFont="1" applyFill="1" applyBorder="1" applyAlignment="1">
      <alignment horizontal="right" vertical="center"/>
    </xf>
    <xf numFmtId="4" fontId="17" fillId="3" borderId="8" xfId="0" applyNumberFormat="1" applyFont="1" applyFill="1" applyBorder="1" applyAlignment="1">
      <alignment horizontal="right" vertical="center"/>
    </xf>
    <xf numFmtId="3" fontId="16" fillId="2" borderId="3" xfId="0" applyNumberFormat="1" applyFont="1" applyFill="1" applyBorder="1"/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4" fontId="16" fillId="2" borderId="9" xfId="0" applyNumberFormat="1" applyFont="1" applyFill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 wrapText="1"/>
    </xf>
    <xf numFmtId="3" fontId="25" fillId="0" borderId="3" xfId="0" applyNumberFormat="1" applyFont="1" applyBorder="1"/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 wrapText="1"/>
    </xf>
    <xf numFmtId="4" fontId="17" fillId="3" borderId="9" xfId="0" applyNumberFormat="1" applyFont="1" applyFill="1" applyBorder="1" applyAlignment="1">
      <alignment horizontal="right" vertical="center"/>
    </xf>
    <xf numFmtId="3" fontId="16" fillId="7" borderId="3" xfId="0" applyNumberFormat="1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left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left" vertical="center" wrapText="1"/>
    </xf>
    <xf numFmtId="4" fontId="17" fillId="9" borderId="8" xfId="0" applyNumberFormat="1" applyFont="1" applyFill="1" applyBorder="1" applyAlignment="1">
      <alignment horizontal="right" vertical="center"/>
    </xf>
    <xf numFmtId="4" fontId="17" fillId="9" borderId="9" xfId="0" applyNumberFormat="1" applyFont="1" applyFill="1" applyBorder="1" applyAlignment="1">
      <alignment horizontal="right" vertical="center"/>
    </xf>
    <xf numFmtId="4" fontId="16" fillId="7" borderId="9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9" fontId="16" fillId="7" borderId="3" xfId="2" applyFont="1" applyFill="1" applyBorder="1" applyAlignment="1">
      <alignment horizontal="center" vertical="center" wrapText="1"/>
    </xf>
    <xf numFmtId="9" fontId="16" fillId="7" borderId="7" xfId="2" applyFont="1" applyFill="1" applyBorder="1" applyAlignment="1">
      <alignment horizontal="center" vertical="center"/>
    </xf>
    <xf numFmtId="9" fontId="16" fillId="7" borderId="8" xfId="2" applyFont="1" applyFill="1" applyBorder="1" applyAlignment="1">
      <alignment horizontal="left" vertical="center" wrapText="1"/>
    </xf>
    <xf numFmtId="4" fontId="17" fillId="7" borderId="8" xfId="2" applyNumberFormat="1" applyFont="1" applyFill="1" applyBorder="1" applyAlignment="1">
      <alignment horizontal="right" vertical="center"/>
    </xf>
    <xf numFmtId="4" fontId="17" fillId="7" borderId="9" xfId="2" applyNumberFormat="1" applyFont="1" applyFill="1" applyBorder="1" applyAlignment="1">
      <alignment horizontal="right" vertical="center"/>
    </xf>
    <xf numFmtId="3" fontId="28" fillId="0" borderId="3" xfId="0" applyNumberFormat="1" applyFont="1" applyBorder="1"/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 wrapText="1"/>
    </xf>
    <xf numFmtId="4" fontId="29" fillId="0" borderId="8" xfId="0" applyNumberFormat="1" applyFont="1" applyBorder="1" applyAlignment="1">
      <alignment horizontal="right" vertical="center"/>
    </xf>
    <xf numFmtId="4" fontId="29" fillId="0" borderId="9" xfId="0" applyNumberFormat="1" applyFont="1" applyBorder="1" applyAlignment="1">
      <alignment horizontal="right" vertical="center"/>
    </xf>
    <xf numFmtId="4" fontId="30" fillId="0" borderId="8" xfId="0" applyNumberFormat="1" applyFont="1" applyBorder="1" applyAlignment="1">
      <alignment horizontal="right" vertical="center"/>
    </xf>
    <xf numFmtId="4" fontId="30" fillId="0" borderId="9" xfId="0" applyNumberFormat="1" applyFont="1" applyBorder="1" applyAlignment="1">
      <alignment horizontal="right" vertical="center"/>
    </xf>
    <xf numFmtId="4" fontId="31" fillId="0" borderId="8" xfId="0" applyNumberFormat="1" applyFont="1" applyBorder="1" applyAlignment="1">
      <alignment horizontal="right" vertical="center"/>
    </xf>
    <xf numFmtId="4" fontId="31" fillId="0" borderId="9" xfId="0" applyNumberFormat="1" applyFont="1" applyBorder="1" applyAlignment="1">
      <alignment horizontal="right" vertical="center"/>
    </xf>
    <xf numFmtId="4" fontId="28" fillId="0" borderId="9" xfId="0" applyNumberFormat="1" applyFont="1" applyBorder="1" applyAlignment="1">
      <alignment horizontal="right" vertical="center"/>
    </xf>
    <xf numFmtId="4" fontId="28" fillId="0" borderId="8" xfId="0" applyNumberFormat="1" applyFont="1" applyBorder="1" applyAlignment="1">
      <alignment horizontal="right" vertical="center"/>
    </xf>
    <xf numFmtId="4" fontId="5" fillId="3" borderId="3" xfId="0" applyNumberFormat="1" applyFont="1" applyFill="1" applyBorder="1" applyAlignment="1" applyProtection="1">
      <alignment horizontal="right" wrapText="1"/>
    </xf>
    <xf numFmtId="0" fontId="17" fillId="2" borderId="0" xfId="0" applyFont="1" applyFill="1"/>
    <xf numFmtId="0" fontId="32" fillId="0" borderId="0" xfId="3" applyFont="1" applyAlignment="1">
      <alignment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7" fillId="0" borderId="3" xfId="0" applyFont="1" applyBorder="1"/>
    <xf numFmtId="0" fontId="18" fillId="11" borderId="13" xfId="0" applyFont="1" applyFill="1" applyBorder="1" applyAlignment="1">
      <alignment horizontal="right" vertical="center"/>
    </xf>
    <xf numFmtId="4" fontId="18" fillId="11" borderId="13" xfId="0" applyNumberFormat="1" applyFont="1" applyFill="1" applyBorder="1" applyAlignment="1">
      <alignment horizontal="right" vertical="center"/>
    </xf>
    <xf numFmtId="4" fontId="18" fillId="11" borderId="14" xfId="0" applyNumberFormat="1" applyFont="1" applyFill="1" applyBorder="1" applyAlignment="1">
      <alignment horizontal="right" vertical="center"/>
    </xf>
    <xf numFmtId="3" fontId="20" fillId="12" borderId="15" xfId="0" applyNumberFormat="1" applyFont="1" applyFill="1" applyBorder="1" applyAlignment="1">
      <alignment horizontal="right" vertical="center"/>
    </xf>
    <xf numFmtId="4" fontId="20" fillId="12" borderId="15" xfId="0" applyNumberFormat="1" applyFont="1" applyFill="1" applyBorder="1" applyAlignment="1">
      <alignment horizontal="right" vertical="center"/>
    </xf>
    <xf numFmtId="4" fontId="20" fillId="12" borderId="16" xfId="0" applyNumberFormat="1" applyFont="1" applyFill="1" applyBorder="1" applyAlignment="1">
      <alignment horizontal="right" vertical="center"/>
    </xf>
    <xf numFmtId="4" fontId="20" fillId="12" borderId="3" xfId="0" applyNumberFormat="1" applyFont="1" applyFill="1" applyBorder="1" applyAlignment="1">
      <alignment horizontal="right" vertical="center"/>
    </xf>
    <xf numFmtId="0" fontId="20" fillId="13" borderId="0" xfId="0" applyFont="1" applyFill="1" applyAlignment="1">
      <alignment vertical="center" wrapText="1"/>
    </xf>
    <xf numFmtId="0" fontId="20" fillId="13" borderId="0" xfId="0" applyFont="1" applyFill="1" applyAlignment="1">
      <alignment horizontal="right" vertical="center"/>
    </xf>
    <xf numFmtId="0" fontId="20" fillId="0" borderId="0" xfId="0" applyFont="1" applyBorder="1"/>
    <xf numFmtId="0" fontId="17" fillId="0" borderId="0" xfId="0" applyFont="1" applyBorder="1"/>
    <xf numFmtId="3" fontId="18" fillId="11" borderId="13" xfId="0" applyNumberFormat="1" applyFont="1" applyFill="1" applyBorder="1" applyAlignment="1">
      <alignment horizontal="right" vertical="center" wrapText="1"/>
    </xf>
    <xf numFmtId="4" fontId="18" fillId="15" borderId="17" xfId="0" applyNumberFormat="1" applyFont="1" applyFill="1" applyBorder="1" applyAlignment="1">
      <alignment horizontal="right" vertical="center" wrapText="1"/>
    </xf>
    <xf numFmtId="4" fontId="18" fillId="15" borderId="13" xfId="0" applyNumberFormat="1" applyFont="1" applyFill="1" applyBorder="1" applyAlignment="1">
      <alignment horizontal="right" vertical="center" wrapText="1"/>
    </xf>
    <xf numFmtId="4" fontId="18" fillId="15" borderId="14" xfId="0" applyNumberFormat="1" applyFont="1" applyFill="1" applyBorder="1" applyAlignment="1">
      <alignment horizontal="right" vertical="center" wrapText="1"/>
    </xf>
    <xf numFmtId="4" fontId="17" fillId="16" borderId="3" xfId="0" applyNumberFormat="1" applyFont="1" applyFill="1" applyBorder="1"/>
    <xf numFmtId="4" fontId="17" fillId="3" borderId="3" xfId="0" applyNumberFormat="1" applyFont="1" applyFill="1" applyBorder="1"/>
    <xf numFmtId="0" fontId="18" fillId="11" borderId="0" xfId="0" applyFont="1" applyFill="1" applyAlignment="1">
      <alignment vertical="center"/>
    </xf>
    <xf numFmtId="0" fontId="18" fillId="11" borderId="0" xfId="0" applyFont="1" applyFill="1" applyAlignment="1">
      <alignment vertical="center" wrapText="1"/>
    </xf>
    <xf numFmtId="0" fontId="17" fillId="11" borderId="0" xfId="0" applyFont="1" applyFill="1" applyAlignment="1">
      <alignment vertical="center" wrapText="1"/>
    </xf>
    <xf numFmtId="0" fontId="17" fillId="11" borderId="0" xfId="0" applyFont="1" applyFill="1" applyAlignment="1">
      <alignment horizontal="center" vertical="center" wrapText="1"/>
    </xf>
    <xf numFmtId="4" fontId="17" fillId="11" borderId="0" xfId="0" applyNumberFormat="1" applyFont="1" applyFill="1" applyAlignment="1">
      <alignment vertical="center"/>
    </xf>
    <xf numFmtId="4" fontId="17" fillId="0" borderId="3" xfId="0" applyNumberFormat="1" applyFont="1" applyFill="1" applyBorder="1"/>
    <xf numFmtId="3" fontId="18" fillId="11" borderId="8" xfId="0" applyNumberFormat="1" applyFont="1" applyFill="1" applyBorder="1" applyAlignment="1">
      <alignment horizontal="right" vertical="center"/>
    </xf>
    <xf numFmtId="4" fontId="18" fillId="11" borderId="8" xfId="0" applyNumberFormat="1" applyFont="1" applyFill="1" applyBorder="1" applyAlignment="1">
      <alignment horizontal="right" vertical="center"/>
    </xf>
    <xf numFmtId="4" fontId="18" fillId="11" borderId="9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 applyProtection="1">
      <alignment horizontal="right" wrapText="1"/>
    </xf>
    <xf numFmtId="4" fontId="10" fillId="0" borderId="0" xfId="0" applyNumberFormat="1" applyFont="1" applyAlignment="1">
      <alignment vertical="top" wrapText="1"/>
    </xf>
    <xf numFmtId="4" fontId="0" fillId="0" borderId="0" xfId="0" applyNumberFormat="1"/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 applyProtection="1">
      <alignment horizontal="right" wrapText="1"/>
    </xf>
    <xf numFmtId="4" fontId="1" fillId="0" borderId="3" xfId="0" applyNumberFormat="1" applyFont="1" applyBorder="1"/>
    <xf numFmtId="0" fontId="16" fillId="9" borderId="7" xfId="0" applyFont="1" applyFill="1" applyBorder="1" applyAlignment="1">
      <alignment horizontal="center" vertical="center"/>
    </xf>
    <xf numFmtId="4" fontId="16" fillId="9" borderId="9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9" fontId="1" fillId="3" borderId="3" xfId="0" applyNumberFormat="1" applyFont="1" applyFill="1" applyBorder="1"/>
    <xf numFmtId="0" fontId="1" fillId="3" borderId="3" xfId="0" applyFont="1" applyFill="1" applyBorder="1"/>
    <xf numFmtId="164" fontId="5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0" fontId="0" fillId="2" borderId="0" xfId="0" applyFill="1"/>
    <xf numFmtId="0" fontId="8" fillId="2" borderId="1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49" fontId="1" fillId="2" borderId="3" xfId="0" applyNumberFormat="1" applyFont="1" applyFill="1" applyBorder="1"/>
    <xf numFmtId="0" fontId="1" fillId="2" borderId="3" xfId="0" applyFont="1" applyFill="1" applyBorder="1"/>
    <xf numFmtId="165" fontId="0" fillId="0" borderId="3" xfId="0" applyNumberFormat="1" applyBorder="1"/>
    <xf numFmtId="165" fontId="1" fillId="0" borderId="3" xfId="0" applyNumberFormat="1" applyFont="1" applyBorder="1"/>
    <xf numFmtId="4" fontId="8" fillId="2" borderId="3" xfId="0" applyNumberFormat="1" applyFont="1" applyFill="1" applyBorder="1" applyAlignment="1">
      <alignment horizontal="right"/>
    </xf>
    <xf numFmtId="2" fontId="1" fillId="0" borderId="3" xfId="0" applyNumberFormat="1" applyFont="1" applyBorder="1"/>
    <xf numFmtId="4" fontId="6" fillId="2" borderId="3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0" fillId="12" borderId="19" xfId="0" applyFont="1" applyFill="1" applyBorder="1" applyAlignment="1">
      <alignment vertical="center" wrapText="1"/>
    </xf>
    <xf numFmtId="0" fontId="20" fillId="12" borderId="20" xfId="0" applyFont="1" applyFill="1" applyBorder="1" applyAlignment="1">
      <alignment vertical="center" wrapText="1"/>
    </xf>
    <xf numFmtId="0" fontId="20" fillId="12" borderId="21" xfId="0" applyFont="1" applyFill="1" applyBorder="1" applyAlignment="1">
      <alignment vertical="center" wrapText="1"/>
    </xf>
    <xf numFmtId="0" fontId="17" fillId="11" borderId="25" xfId="0" applyFont="1" applyFill="1" applyBorder="1" applyAlignment="1">
      <alignment vertical="center" wrapText="1"/>
    </xf>
    <xf numFmtId="0" fontId="17" fillId="11" borderId="26" xfId="0" applyFont="1" applyFill="1" applyBorder="1" applyAlignment="1">
      <alignment vertical="center" wrapText="1"/>
    </xf>
    <xf numFmtId="0" fontId="17" fillId="11" borderId="27" xfId="0" applyFont="1" applyFill="1" applyBorder="1" applyAlignment="1">
      <alignment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23" xfId="0" applyFont="1" applyFill="1" applyBorder="1" applyAlignment="1">
      <alignment horizontal="center"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quotePrefix="1" applyNumberFormat="1" applyFont="1" applyFill="1" applyBorder="1" applyAlignment="1" applyProtection="1">
      <alignment horizontal="left" vertical="center" wrapText="1"/>
    </xf>
    <xf numFmtId="0" fontId="8" fillId="3" borderId="4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18" fillId="11" borderId="0" xfId="0" applyFont="1" applyFill="1" applyAlignment="1">
      <alignment horizontal="center" vertical="center" wrapText="1"/>
    </xf>
    <xf numFmtId="0" fontId="34" fillId="2" borderId="5" xfId="0" applyNumberFormat="1" applyFont="1" applyFill="1" applyBorder="1" applyAlignment="1" applyProtection="1">
      <alignment horizontal="center" wrapText="1"/>
    </xf>
    <xf numFmtId="0" fontId="33" fillId="2" borderId="5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0" fontId="18" fillId="14" borderId="19" xfId="3" applyFont="1" applyFill="1" applyBorder="1" applyAlignment="1">
      <alignment horizontal="left" vertical="center" wrapText="1"/>
    </xf>
    <xf numFmtId="0" fontId="18" fillId="14" borderId="20" xfId="3" applyFont="1" applyFill="1" applyBorder="1" applyAlignment="1">
      <alignment horizontal="left" vertical="center" wrapText="1"/>
    </xf>
    <xf numFmtId="0" fontId="18" fillId="14" borderId="21" xfId="3" applyFont="1" applyFill="1" applyBorder="1" applyAlignment="1">
      <alignment horizontal="left" vertical="center" wrapText="1"/>
    </xf>
    <xf numFmtId="0" fontId="18" fillId="3" borderId="1" xfId="3" applyFont="1" applyFill="1" applyBorder="1" applyAlignment="1">
      <alignment horizontal="left" vertical="center" wrapText="1"/>
    </xf>
    <xf numFmtId="0" fontId="18" fillId="3" borderId="2" xfId="3" applyFont="1" applyFill="1" applyBorder="1" applyAlignment="1">
      <alignment horizontal="left" vertical="center" wrapText="1"/>
    </xf>
    <xf numFmtId="0" fontId="18" fillId="3" borderId="18" xfId="3" applyFont="1" applyFill="1" applyBorder="1" applyAlignment="1">
      <alignment horizontal="left" vertical="center" wrapText="1"/>
    </xf>
    <xf numFmtId="0" fontId="18" fillId="11" borderId="9" xfId="0" applyFont="1" applyFill="1" applyBorder="1" applyAlignment="1">
      <alignment vertical="center" wrapText="1"/>
    </xf>
    <xf numFmtId="0" fontId="18" fillId="11" borderId="11" xfId="0" applyFont="1" applyFill="1" applyBorder="1" applyAlignment="1">
      <alignment vertical="center" wrapText="1"/>
    </xf>
    <xf numFmtId="0" fontId="18" fillId="11" borderId="7" xfId="0" applyFont="1" applyFill="1" applyBorder="1" applyAlignment="1">
      <alignment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8" fillId="3" borderId="1" xfId="0" quotePrefix="1" applyFont="1" applyFill="1" applyBorder="1" applyAlignment="1">
      <alignment horizontal="left" vertical="center"/>
    </xf>
    <xf numFmtId="0" fontId="8" fillId="3" borderId="2" xfId="0" quotePrefix="1" applyFont="1" applyFill="1" applyBorder="1" applyAlignment="1">
      <alignment horizontal="left" vertical="center"/>
    </xf>
    <xf numFmtId="0" fontId="8" fillId="3" borderId="4" xfId="0" quotePrefix="1" applyFont="1" applyFill="1" applyBorder="1" applyAlignment="1">
      <alignment horizontal="left" vertical="center"/>
    </xf>
    <xf numFmtId="0" fontId="6" fillId="2" borderId="28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29" xfId="0" quotePrefix="1" applyFont="1" applyFill="1" applyBorder="1" applyAlignment="1">
      <alignment horizontal="left" vertical="center"/>
    </xf>
    <xf numFmtId="0" fontId="6" fillId="2" borderId="30" xfId="0" quotePrefix="1" applyFont="1" applyFill="1" applyBorder="1" applyAlignment="1">
      <alignment horizontal="left" vertical="center"/>
    </xf>
    <xf numFmtId="0" fontId="6" fillId="2" borderId="5" xfId="0" quotePrefix="1" applyFont="1" applyFill="1" applyBorder="1" applyAlignment="1">
      <alignment horizontal="left" vertical="center"/>
    </xf>
    <xf numFmtId="0" fontId="6" fillId="2" borderId="31" xfId="0" quotePrefix="1" applyFont="1" applyFill="1" applyBorder="1" applyAlignment="1">
      <alignment horizontal="left" vertical="center"/>
    </xf>
    <xf numFmtId="0" fontId="8" fillId="3" borderId="1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4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0" fontId="18" fillId="2" borderId="0" xfId="3" applyFont="1" applyFill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167" fontId="6" fillId="0" borderId="3" xfId="0" applyNumberFormat="1" applyFont="1" applyFill="1" applyBorder="1" applyAlignment="1" applyProtection="1"/>
  </cellXfs>
  <cellStyles count="4">
    <cellStyle name="Normalno" xfId="0" builtinId="0"/>
    <cellStyle name="Normalno 2" xfId="3"/>
    <cellStyle name="Obično_List4" xfId="1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activeCell="G10" sqref="G10"/>
    </sheetView>
  </sheetViews>
  <sheetFormatPr defaultRowHeight="15" x14ac:dyDescent="0.25"/>
  <cols>
    <col min="1" max="1" width="21" customWidth="1"/>
    <col min="6" max="7" width="25.28515625" customWidth="1"/>
    <col min="8" max="8" width="25.28515625" hidden="1" customWidth="1"/>
    <col min="9" max="10" width="25.28515625" customWidth="1"/>
    <col min="11" max="12" width="15.7109375" customWidth="1"/>
  </cols>
  <sheetData>
    <row r="1" spans="1:12" ht="42" customHeight="1" x14ac:dyDescent="0.25">
      <c r="A1" t="s">
        <v>268</v>
      </c>
      <c r="B1" s="275" t="s">
        <v>128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ht="18" customHeight="1" x14ac:dyDescent="0.25">
      <c r="A2" t="s">
        <v>269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2" ht="15.75" customHeight="1" x14ac:dyDescent="0.25">
      <c r="A3" t="s">
        <v>270</v>
      </c>
      <c r="B3" s="275" t="s">
        <v>17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</row>
    <row r="4" spans="1:12" ht="18" x14ac:dyDescent="0.25">
      <c r="A4" t="s">
        <v>271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</row>
    <row r="5" spans="1:12" ht="18" customHeight="1" x14ac:dyDescent="0.25">
      <c r="B5" s="275" t="s">
        <v>54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</row>
    <row r="6" spans="1:12" ht="18" customHeight="1" x14ac:dyDescent="0.25"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</row>
    <row r="7" spans="1:12" ht="18" customHeight="1" x14ac:dyDescent="0.25">
      <c r="B7" s="295" t="s">
        <v>261</v>
      </c>
      <c r="C7" s="296"/>
      <c r="D7" s="296"/>
      <c r="E7" s="296"/>
      <c r="F7" s="296"/>
      <c r="G7" s="296"/>
      <c r="H7" s="296"/>
      <c r="I7" s="296"/>
      <c r="J7" s="296"/>
      <c r="K7" s="296"/>
      <c r="L7" s="296"/>
    </row>
    <row r="8" spans="1:12" ht="25.5" customHeight="1" x14ac:dyDescent="0.25">
      <c r="B8" s="307" t="s">
        <v>8</v>
      </c>
      <c r="C8" s="308"/>
      <c r="D8" s="308"/>
      <c r="E8" s="308"/>
      <c r="F8" s="309"/>
      <c r="G8" s="31" t="s">
        <v>126</v>
      </c>
      <c r="H8" s="31" t="s">
        <v>58</v>
      </c>
      <c r="I8" s="31" t="s">
        <v>143</v>
      </c>
      <c r="J8" s="31" t="s">
        <v>127</v>
      </c>
      <c r="K8" s="31" t="s">
        <v>28</v>
      </c>
      <c r="L8" s="31" t="s">
        <v>53</v>
      </c>
    </row>
    <row r="9" spans="1:12" x14ac:dyDescent="0.25">
      <c r="B9" s="310">
        <v>1</v>
      </c>
      <c r="C9" s="311"/>
      <c r="D9" s="311"/>
      <c r="E9" s="311"/>
      <c r="F9" s="312"/>
      <c r="G9" s="35">
        <v>2</v>
      </c>
      <c r="H9" s="34">
        <v>3</v>
      </c>
      <c r="I9" s="34">
        <v>4</v>
      </c>
      <c r="J9" s="34">
        <v>5</v>
      </c>
      <c r="K9" s="34" t="s">
        <v>40</v>
      </c>
      <c r="L9" s="34" t="s">
        <v>41</v>
      </c>
    </row>
    <row r="10" spans="1:12" ht="15" customHeight="1" x14ac:dyDescent="0.25">
      <c r="B10" s="301" t="s">
        <v>30</v>
      </c>
      <c r="C10" s="302"/>
      <c r="D10" s="302"/>
      <c r="E10" s="302"/>
      <c r="F10" s="303"/>
      <c r="G10" s="347">
        <v>1485510.5</v>
      </c>
      <c r="H10" s="18"/>
      <c r="I10" s="58">
        <v>1716820.46</v>
      </c>
      <c r="J10" s="58">
        <v>1714823.77</v>
      </c>
      <c r="K10" s="58">
        <v>116.7</v>
      </c>
      <c r="L10" s="58">
        <v>100.97</v>
      </c>
    </row>
    <row r="11" spans="1:12" x14ac:dyDescent="0.25">
      <c r="B11" s="304" t="s">
        <v>29</v>
      </c>
      <c r="C11" s="305"/>
      <c r="D11" s="305"/>
      <c r="E11" s="305"/>
      <c r="F11" s="306"/>
      <c r="G11" s="29"/>
      <c r="H11" s="18"/>
      <c r="I11" s="18"/>
      <c r="J11" s="18"/>
      <c r="K11" s="18"/>
      <c r="L11" s="18"/>
    </row>
    <row r="12" spans="1:12" ht="15" customHeight="1" x14ac:dyDescent="0.25">
      <c r="B12" s="298" t="s">
        <v>0</v>
      </c>
      <c r="C12" s="299"/>
      <c r="D12" s="299"/>
      <c r="E12" s="299"/>
      <c r="F12" s="300"/>
      <c r="G12" s="30"/>
      <c r="H12" s="17"/>
      <c r="I12" s="17"/>
      <c r="J12" s="17"/>
      <c r="K12" s="17"/>
      <c r="L12" s="17"/>
    </row>
    <row r="13" spans="1:12" ht="15" customHeight="1" x14ac:dyDescent="0.25">
      <c r="B13" s="291" t="s">
        <v>31</v>
      </c>
      <c r="C13" s="292"/>
      <c r="D13" s="292"/>
      <c r="E13" s="292"/>
      <c r="F13" s="293"/>
      <c r="G13" s="59">
        <v>1464606.18</v>
      </c>
      <c r="H13" s="18"/>
      <c r="I13" s="58">
        <v>1781942.69</v>
      </c>
      <c r="J13" s="58">
        <v>1727056.77</v>
      </c>
      <c r="K13" s="247">
        <v>117.91</v>
      </c>
      <c r="L13" s="247">
        <v>96.92</v>
      </c>
    </row>
    <row r="14" spans="1:12" x14ac:dyDescent="0.25">
      <c r="B14" s="285" t="s">
        <v>32</v>
      </c>
      <c r="C14" s="286"/>
      <c r="D14" s="286"/>
      <c r="E14" s="286"/>
      <c r="F14" s="287"/>
      <c r="G14" s="29"/>
      <c r="H14" s="20"/>
      <c r="I14" s="20"/>
      <c r="J14" s="20"/>
      <c r="K14" s="19"/>
      <c r="L14" s="19"/>
    </row>
    <row r="15" spans="1:12" x14ac:dyDescent="0.25">
      <c r="B15" s="22" t="s">
        <v>1</v>
      </c>
      <c r="C15" s="43"/>
      <c r="D15" s="43"/>
      <c r="E15" s="43"/>
      <c r="F15" s="43"/>
      <c r="G15" s="30"/>
      <c r="H15" s="17"/>
      <c r="I15" s="17"/>
      <c r="J15" s="17"/>
      <c r="K15" s="17"/>
      <c r="L15" s="17"/>
    </row>
    <row r="16" spans="1:12" ht="15" customHeight="1" x14ac:dyDescent="0.25">
      <c r="B16" s="288" t="s">
        <v>2</v>
      </c>
      <c r="C16" s="289"/>
      <c r="D16" s="289"/>
      <c r="E16" s="289"/>
      <c r="F16" s="290"/>
      <c r="G16" s="60">
        <v>18791.21</v>
      </c>
      <c r="H16" s="21"/>
      <c r="I16" s="215">
        <v>18791.21</v>
      </c>
      <c r="J16" s="215">
        <v>6558.21</v>
      </c>
      <c r="K16" s="58">
        <v>116.7</v>
      </c>
      <c r="L16" s="58">
        <v>100.97</v>
      </c>
    </row>
    <row r="17" spans="2:12" ht="18" x14ac:dyDescent="0.25"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</row>
    <row r="19" spans="2:12" ht="15.75" x14ac:dyDescent="0.25"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7"/>
    </row>
    <row r="20" spans="2:12" ht="15.75" customHeight="1" x14ac:dyDescent="0.25">
      <c r="B20" s="294" t="s">
        <v>248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17"/>
    </row>
    <row r="21" spans="2:12" ht="31.5" customHeight="1" x14ac:dyDescent="0.25">
      <c r="B21" s="282" t="s">
        <v>249</v>
      </c>
      <c r="C21" s="283"/>
      <c r="D21" s="283"/>
      <c r="E21" s="283"/>
      <c r="F21" s="284"/>
      <c r="G21" s="218"/>
      <c r="H21" s="218" t="s">
        <v>250</v>
      </c>
      <c r="I21" s="218" t="s">
        <v>251</v>
      </c>
      <c r="J21" s="218" t="s">
        <v>143</v>
      </c>
      <c r="K21" s="219" t="s">
        <v>144</v>
      </c>
      <c r="L21" s="220"/>
    </row>
    <row r="22" spans="2:12" ht="15.75" customHeight="1" x14ac:dyDescent="0.25">
      <c r="B22" s="279" t="s">
        <v>252</v>
      </c>
      <c r="C22" s="280"/>
      <c r="D22" s="280"/>
      <c r="E22" s="280"/>
      <c r="F22" s="281"/>
      <c r="G22" s="221"/>
      <c r="H22" s="221">
        <v>0</v>
      </c>
      <c r="I22" s="222">
        <v>0</v>
      </c>
      <c r="J22" s="222">
        <v>0</v>
      </c>
      <c r="K22" s="223">
        <v>0</v>
      </c>
      <c r="L22" s="220"/>
    </row>
    <row r="23" spans="2:12" ht="15.75" customHeight="1" x14ac:dyDescent="0.25">
      <c r="B23" s="279" t="s">
        <v>253</v>
      </c>
      <c r="C23" s="280"/>
      <c r="D23" s="280"/>
      <c r="E23" s="280"/>
      <c r="F23" s="281"/>
      <c r="G23" s="221"/>
      <c r="H23" s="221">
        <v>0</v>
      </c>
      <c r="I23" s="222">
        <v>0</v>
      </c>
      <c r="J23" s="222">
        <v>0</v>
      </c>
      <c r="K23" s="223">
        <v>0</v>
      </c>
      <c r="L23" s="220"/>
    </row>
    <row r="24" spans="2:12" ht="15.75" customHeight="1" x14ac:dyDescent="0.25">
      <c r="B24" s="276" t="s">
        <v>254</v>
      </c>
      <c r="C24" s="277"/>
      <c r="D24" s="277"/>
      <c r="E24" s="277"/>
      <c r="F24" s="278"/>
      <c r="G24" s="224"/>
      <c r="H24" s="224">
        <f t="shared" ref="H24" si="0">SUM(H22-H23)</f>
        <v>0</v>
      </c>
      <c r="I24" s="225">
        <f>SUM(I22-I23)</f>
        <v>0</v>
      </c>
      <c r="J24" s="225">
        <f t="shared" ref="J24:L24" si="1">SUM(J22-J23)</f>
        <v>0</v>
      </c>
      <c r="K24" s="226">
        <f t="shared" si="1"/>
        <v>0</v>
      </c>
      <c r="L24" s="227">
        <f t="shared" si="1"/>
        <v>0</v>
      </c>
    </row>
    <row r="25" spans="2:12" ht="15.75" x14ac:dyDescent="0.25">
      <c r="B25" s="228"/>
      <c r="C25" s="228"/>
      <c r="D25" s="228"/>
      <c r="E25" s="228"/>
      <c r="F25" s="228"/>
      <c r="G25" s="228"/>
      <c r="H25" s="228"/>
      <c r="I25" s="229"/>
      <c r="J25" s="229"/>
      <c r="K25" s="229"/>
      <c r="L25" s="230"/>
    </row>
    <row r="26" spans="2:12" ht="15.75" customHeight="1" x14ac:dyDescent="0.25">
      <c r="B26" s="294" t="s">
        <v>255</v>
      </c>
      <c r="C26" s="294"/>
      <c r="D26" s="294"/>
      <c r="E26" s="294"/>
      <c r="F26" s="294"/>
      <c r="G26" s="294"/>
      <c r="H26" s="294"/>
      <c r="I26" s="294"/>
      <c r="J26" s="294"/>
      <c r="K26" s="294"/>
      <c r="L26" s="231"/>
    </row>
    <row r="27" spans="2:12" ht="31.5" customHeight="1" x14ac:dyDescent="0.25">
      <c r="B27" s="282" t="s">
        <v>256</v>
      </c>
      <c r="C27" s="283"/>
      <c r="D27" s="283"/>
      <c r="E27" s="283"/>
      <c r="F27" s="284"/>
      <c r="G27" s="218"/>
      <c r="H27" s="218" t="s">
        <v>250</v>
      </c>
      <c r="I27" s="218" t="s">
        <v>251</v>
      </c>
      <c r="J27" s="218" t="s">
        <v>143</v>
      </c>
      <c r="K27" s="219" t="s">
        <v>144</v>
      </c>
      <c r="L27" s="220"/>
    </row>
    <row r="28" spans="2:12" ht="15.75" customHeight="1" x14ac:dyDescent="0.25">
      <c r="B28" s="313" t="s">
        <v>257</v>
      </c>
      <c r="C28" s="314"/>
      <c r="D28" s="314"/>
      <c r="E28" s="314"/>
      <c r="F28" s="315"/>
      <c r="G28" s="232"/>
      <c r="H28" s="232">
        <v>87100</v>
      </c>
      <c r="I28" s="233">
        <v>18791.21</v>
      </c>
      <c r="J28" s="234">
        <v>18791.21</v>
      </c>
      <c r="K28" s="235">
        <v>6558.21</v>
      </c>
      <c r="L28" s="236">
        <f>K28/I28*100</f>
        <v>34.900413544417844</v>
      </c>
    </row>
    <row r="29" spans="2:12" ht="15.75" customHeight="1" x14ac:dyDescent="0.25">
      <c r="B29" s="316" t="s">
        <v>258</v>
      </c>
      <c r="C29" s="317"/>
      <c r="D29" s="317"/>
      <c r="E29" s="317"/>
      <c r="F29" s="318"/>
      <c r="G29" s="224"/>
      <c r="H29" s="224" t="e">
        <f>SUM(#REF!-#REF!)</f>
        <v>#REF!</v>
      </c>
      <c r="I29" s="225">
        <v>18791.21</v>
      </c>
      <c r="J29" s="225">
        <v>18791.21</v>
      </c>
      <c r="K29" s="226">
        <v>6558.21</v>
      </c>
      <c r="L29" s="237">
        <f t="shared" ref="L29:L31" si="2">K29/I29*100</f>
        <v>34.900413544417844</v>
      </c>
    </row>
    <row r="30" spans="2:12" ht="15.75" x14ac:dyDescent="0.25">
      <c r="B30" s="238"/>
      <c r="C30" s="239"/>
      <c r="D30" s="240"/>
      <c r="E30" s="241"/>
      <c r="F30" s="239"/>
      <c r="G30" s="239"/>
      <c r="H30" s="239"/>
      <c r="I30" s="242"/>
      <c r="J30" s="242"/>
      <c r="K30" s="242"/>
      <c r="L30" s="243"/>
    </row>
    <row r="31" spans="2:12" ht="15.75" customHeight="1" x14ac:dyDescent="0.25">
      <c r="B31" s="319" t="s">
        <v>259</v>
      </c>
      <c r="C31" s="320"/>
      <c r="D31" s="320"/>
      <c r="E31" s="320"/>
      <c r="F31" s="321"/>
      <c r="G31" s="244"/>
      <c r="H31" s="244" t="e">
        <f>SUM(H18,H24,H29)</f>
        <v>#REF!</v>
      </c>
      <c r="I31" s="245">
        <f>SUM(I18,I24,I29)</f>
        <v>18791.21</v>
      </c>
      <c r="J31" s="245">
        <f>SUM(J18,J24,J29)</f>
        <v>18791.21</v>
      </c>
      <c r="K31" s="246">
        <f>SUM(K18,K24,K29)</f>
        <v>6558.21</v>
      </c>
      <c r="L31" s="243">
        <f t="shared" si="2"/>
        <v>34.900413544417844</v>
      </c>
    </row>
  </sheetData>
  <mergeCells count="26">
    <mergeCell ref="B26:K26"/>
    <mergeCell ref="B27:F27"/>
    <mergeCell ref="B28:F28"/>
    <mergeCell ref="B29:F29"/>
    <mergeCell ref="B31:F31"/>
    <mergeCell ref="B2:L2"/>
    <mergeCell ref="B4:L4"/>
    <mergeCell ref="B6:L6"/>
    <mergeCell ref="B1:L1"/>
    <mergeCell ref="B12:F12"/>
    <mergeCell ref="B10:F10"/>
    <mergeCell ref="B11:F11"/>
    <mergeCell ref="B8:F8"/>
    <mergeCell ref="B9:F9"/>
    <mergeCell ref="B17:L17"/>
    <mergeCell ref="B5:L5"/>
    <mergeCell ref="B3:L3"/>
    <mergeCell ref="B24:F24"/>
    <mergeCell ref="B23:F23"/>
    <mergeCell ref="B22:F22"/>
    <mergeCell ref="B21:F21"/>
    <mergeCell ref="B14:F14"/>
    <mergeCell ref="B16:F16"/>
    <mergeCell ref="B13:F13"/>
    <mergeCell ref="B20:K20"/>
    <mergeCell ref="B7:L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4"/>
  <sheetViews>
    <sheetView topLeftCell="A85" zoomScale="90" zoomScaleNormal="90" workbookViewId="0">
      <selection activeCell="K91" sqref="K9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22.140625" customWidth="1"/>
    <col min="6" max="6" width="63" bestFit="1" customWidth="1"/>
    <col min="7" max="7" width="25.28515625" customWidth="1"/>
    <col min="8" max="8" width="0.42578125" customWidth="1"/>
    <col min="9" max="10" width="25.28515625" customWidth="1"/>
    <col min="11" max="12" width="15.7109375" customWidth="1"/>
  </cols>
  <sheetData>
    <row r="1" spans="2:12" ht="18" x14ac:dyDescent="0.25"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2:12" ht="15.75" customHeight="1" x14ac:dyDescent="0.25">
      <c r="B2" s="275" t="s">
        <v>17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2:12" ht="18" x14ac:dyDescent="0.25"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</row>
    <row r="4" spans="2:12" ht="15.75" customHeight="1" x14ac:dyDescent="0.25">
      <c r="B4" s="275" t="s">
        <v>56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</row>
    <row r="5" spans="2:12" ht="18" x14ac:dyDescent="0.25"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</row>
    <row r="6" spans="2:12" ht="15.75" customHeight="1" x14ac:dyDescent="0.25">
      <c r="B6" s="275" t="s">
        <v>42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</row>
    <row r="7" spans="2:12" ht="18" x14ac:dyDescent="0.25"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</row>
    <row r="8" spans="2:12" ht="45" customHeight="1" x14ac:dyDescent="0.25">
      <c r="B8" s="325" t="s">
        <v>8</v>
      </c>
      <c r="C8" s="326"/>
      <c r="D8" s="326"/>
      <c r="E8" s="326"/>
      <c r="F8" s="327"/>
      <c r="G8" s="38" t="s">
        <v>126</v>
      </c>
      <c r="H8" s="38" t="s">
        <v>58</v>
      </c>
      <c r="I8" s="38" t="s">
        <v>272</v>
      </c>
      <c r="J8" s="38" t="s">
        <v>127</v>
      </c>
      <c r="K8" s="38" t="s">
        <v>28</v>
      </c>
      <c r="L8" s="38" t="s">
        <v>53</v>
      </c>
    </row>
    <row r="9" spans="2:12" x14ac:dyDescent="0.25">
      <c r="B9" s="322">
        <v>1</v>
      </c>
      <c r="C9" s="323"/>
      <c r="D9" s="323"/>
      <c r="E9" s="323"/>
      <c r="F9" s="324"/>
      <c r="G9" s="39">
        <v>2</v>
      </c>
      <c r="H9" s="39">
        <v>3</v>
      </c>
      <c r="I9" s="39">
        <v>4</v>
      </c>
      <c r="J9" s="39">
        <v>5</v>
      </c>
      <c r="K9" s="39" t="s">
        <v>40</v>
      </c>
      <c r="L9" s="39" t="s">
        <v>41</v>
      </c>
    </row>
    <row r="10" spans="2:12" x14ac:dyDescent="0.25">
      <c r="B10" s="5"/>
      <c r="C10" s="5"/>
      <c r="D10" s="5"/>
      <c r="E10" s="5"/>
      <c r="F10" s="5" t="s">
        <v>52</v>
      </c>
      <c r="G10" s="50">
        <v>1485510.5</v>
      </c>
      <c r="H10" s="3">
        <v>1716820.46</v>
      </c>
      <c r="I10" s="50">
        <v>1716820.46</v>
      </c>
      <c r="J10" s="49">
        <v>1714823.77</v>
      </c>
      <c r="K10" s="32">
        <f>J10/G10*100</f>
        <v>115.43666436554976</v>
      </c>
      <c r="L10" s="32">
        <f>J10/I10*100</f>
        <v>99.883698380435192</v>
      </c>
    </row>
    <row r="11" spans="2:12" x14ac:dyDescent="0.25">
      <c r="B11" s="5">
        <v>6</v>
      </c>
      <c r="C11" s="5"/>
      <c r="D11" s="5"/>
      <c r="E11" s="5"/>
      <c r="F11" s="5" t="s">
        <v>3</v>
      </c>
      <c r="G11" s="53">
        <v>1485510.5</v>
      </c>
      <c r="H11" s="36"/>
      <c r="I11" s="53">
        <v>1716820.46</v>
      </c>
      <c r="J11" s="53">
        <v>1714823.77</v>
      </c>
      <c r="K11" s="32">
        <f>J11/G11*100</f>
        <v>115.43666436554976</v>
      </c>
      <c r="L11" s="32">
        <f>J11/I11*100</f>
        <v>99.883698380435192</v>
      </c>
    </row>
    <row r="12" spans="2:12" x14ac:dyDescent="0.25">
      <c r="B12" s="5"/>
      <c r="C12" s="5">
        <v>63</v>
      </c>
      <c r="D12" s="10"/>
      <c r="E12" s="10"/>
      <c r="F12" s="10" t="s">
        <v>21</v>
      </c>
      <c r="G12" s="250">
        <f>G16+G18+G19+G21+G24</f>
        <v>1227500.1200000001</v>
      </c>
      <c r="H12" s="3"/>
      <c r="I12" s="250">
        <f>I18+I21+I22+I25</f>
        <v>1391219.67</v>
      </c>
      <c r="J12" s="250">
        <f>J16+J18+J22+J24+J25+J13</f>
        <v>1411097.0599999998</v>
      </c>
      <c r="K12" s="32">
        <f>J12/G12*100</f>
        <v>114.9569793932077</v>
      </c>
      <c r="L12" s="32">
        <f>J12/I12*100</f>
        <v>101.42877436458326</v>
      </c>
    </row>
    <row r="13" spans="2:12" x14ac:dyDescent="0.25">
      <c r="B13" s="6"/>
      <c r="C13" s="6"/>
      <c r="D13" s="6">
        <v>631</v>
      </c>
      <c r="E13" s="6"/>
      <c r="F13" s="6" t="s">
        <v>33</v>
      </c>
      <c r="G13" s="50"/>
      <c r="H13" s="3"/>
      <c r="I13" s="3"/>
      <c r="J13" s="32"/>
      <c r="K13" s="32"/>
      <c r="L13" s="32"/>
    </row>
    <row r="14" spans="2:12" x14ac:dyDescent="0.25">
      <c r="B14" s="6"/>
      <c r="C14" s="6"/>
      <c r="D14" s="6"/>
      <c r="E14" s="6">
        <v>6311</v>
      </c>
      <c r="F14" s="6" t="s">
        <v>34</v>
      </c>
      <c r="G14" s="46"/>
      <c r="H14" s="3"/>
      <c r="I14" s="3"/>
      <c r="J14" s="32"/>
      <c r="K14" s="32"/>
      <c r="L14" s="32"/>
    </row>
    <row r="15" spans="2:12" ht="22.5" customHeight="1" x14ac:dyDescent="0.25">
      <c r="B15" s="6"/>
      <c r="C15" s="6"/>
      <c r="D15" s="6">
        <v>633</v>
      </c>
      <c r="E15" s="6"/>
      <c r="F15" s="6" t="s">
        <v>65</v>
      </c>
      <c r="G15" s="47"/>
      <c r="H15" s="3"/>
      <c r="I15" s="3"/>
      <c r="J15" s="32"/>
      <c r="K15" s="32"/>
      <c r="L15" s="32"/>
    </row>
    <row r="16" spans="2:12" x14ac:dyDescent="0.25">
      <c r="B16" s="6"/>
      <c r="C16" s="6"/>
      <c r="D16" s="6"/>
      <c r="E16" s="6">
        <v>6332</v>
      </c>
      <c r="F16" s="6" t="s">
        <v>64</v>
      </c>
      <c r="G16" s="261">
        <v>18982.78</v>
      </c>
      <c r="H16" s="3"/>
      <c r="I16" s="3">
        <v>0</v>
      </c>
      <c r="J16" s="48">
        <v>25022</v>
      </c>
      <c r="K16" s="32">
        <f t="shared" ref="K16:K37" si="0">J16/G16*100</f>
        <v>131.81420213477691</v>
      </c>
      <c r="L16" s="48"/>
    </row>
    <row r="17" spans="2:12" x14ac:dyDescent="0.25">
      <c r="B17" s="6"/>
      <c r="C17" s="6"/>
      <c r="D17" s="6">
        <v>636</v>
      </c>
      <c r="E17" s="6"/>
      <c r="F17" s="6" t="s">
        <v>66</v>
      </c>
      <c r="G17" s="47"/>
      <c r="H17" s="3"/>
      <c r="I17" s="3"/>
      <c r="J17" s="32"/>
      <c r="K17" s="32"/>
      <c r="L17" s="32"/>
    </row>
    <row r="18" spans="2:12" x14ac:dyDescent="0.25">
      <c r="B18" s="6"/>
      <c r="C18" s="6"/>
      <c r="D18" s="6"/>
      <c r="E18" s="6">
        <v>6361</v>
      </c>
      <c r="F18" s="6" t="s">
        <v>67</v>
      </c>
      <c r="G18" s="261">
        <v>1161986.67</v>
      </c>
      <c r="H18" s="3"/>
      <c r="I18" s="261">
        <v>1318427.04</v>
      </c>
      <c r="J18" s="48">
        <v>1335361.73</v>
      </c>
      <c r="K18" s="32">
        <f t="shared" si="0"/>
        <v>114.92057219554852</v>
      </c>
      <c r="L18" s="32">
        <f>J18/I18*100</f>
        <v>101.28446167184192</v>
      </c>
    </row>
    <row r="19" spans="2:12" x14ac:dyDescent="0.25">
      <c r="B19" s="6"/>
      <c r="C19" s="6"/>
      <c r="D19" s="6"/>
      <c r="E19" s="6">
        <v>6362</v>
      </c>
      <c r="F19" s="6" t="s">
        <v>264</v>
      </c>
      <c r="G19" s="261">
        <v>1207</v>
      </c>
      <c r="H19" s="3"/>
      <c r="I19" s="47"/>
      <c r="J19" s="48"/>
      <c r="K19" s="32"/>
      <c r="L19" s="32"/>
    </row>
    <row r="20" spans="2:12" x14ac:dyDescent="0.25">
      <c r="B20" s="6"/>
      <c r="C20" s="6"/>
      <c r="D20" s="6">
        <v>638</v>
      </c>
      <c r="E20" s="6"/>
      <c r="F20" s="6"/>
      <c r="G20" s="47"/>
      <c r="H20" s="3"/>
      <c r="I20" s="47"/>
      <c r="J20" s="48"/>
      <c r="K20" s="32"/>
      <c r="L20" s="32"/>
    </row>
    <row r="21" spans="2:12" x14ac:dyDescent="0.25">
      <c r="B21" s="6"/>
      <c r="C21" s="6"/>
      <c r="D21" s="6"/>
      <c r="E21" s="6">
        <v>6381</v>
      </c>
      <c r="F21" s="6" t="s">
        <v>120</v>
      </c>
      <c r="G21" s="261">
        <v>42688.62</v>
      </c>
      <c r="H21" s="3"/>
      <c r="I21" s="261">
        <v>602.4</v>
      </c>
      <c r="J21" s="48"/>
      <c r="K21" s="32"/>
      <c r="L21" s="32"/>
    </row>
    <row r="22" spans="2:12" x14ac:dyDescent="0.25">
      <c r="B22" s="6"/>
      <c r="C22" s="6"/>
      <c r="D22" s="6"/>
      <c r="E22" s="6">
        <v>6362</v>
      </c>
      <c r="F22" s="6" t="s">
        <v>109</v>
      </c>
      <c r="G22" s="47"/>
      <c r="H22" s="3"/>
      <c r="I22" s="261">
        <v>23647.31</v>
      </c>
      <c r="J22" s="49">
        <v>1684.67</v>
      </c>
      <c r="K22" s="32"/>
      <c r="L22" s="32">
        <f>J22/I22*100</f>
        <v>7.1241506962102674</v>
      </c>
    </row>
    <row r="23" spans="2:12" x14ac:dyDescent="0.25">
      <c r="B23" s="6"/>
      <c r="C23" s="6"/>
      <c r="D23" s="6">
        <v>639</v>
      </c>
      <c r="E23" s="6"/>
      <c r="F23" s="6" t="s">
        <v>110</v>
      </c>
      <c r="G23" s="47"/>
      <c r="H23" s="3"/>
      <c r="I23" s="3"/>
      <c r="J23" s="49"/>
      <c r="K23" s="32"/>
      <c r="L23" s="32"/>
    </row>
    <row r="24" spans="2:12" x14ac:dyDescent="0.25">
      <c r="B24" s="6"/>
      <c r="C24" s="6"/>
      <c r="D24" s="6"/>
      <c r="E24" s="6">
        <v>6391</v>
      </c>
      <c r="F24" s="6" t="s">
        <v>111</v>
      </c>
      <c r="G24" s="261">
        <v>2635.05</v>
      </c>
      <c r="H24" s="3"/>
      <c r="I24" s="3"/>
      <c r="J24" s="49">
        <v>1630</v>
      </c>
      <c r="K24" s="32">
        <f t="shared" si="0"/>
        <v>61.858408758847069</v>
      </c>
      <c r="L24" s="32"/>
    </row>
    <row r="25" spans="2:12" x14ac:dyDescent="0.25">
      <c r="B25" s="6"/>
      <c r="C25" s="6"/>
      <c r="D25" s="7"/>
      <c r="E25" s="7">
        <v>6392</v>
      </c>
      <c r="F25" s="7" t="s">
        <v>112</v>
      </c>
      <c r="G25" s="47"/>
      <c r="H25" s="3"/>
      <c r="I25" s="261">
        <v>48542.92</v>
      </c>
      <c r="J25" s="49">
        <v>47398.66</v>
      </c>
      <c r="K25" s="32"/>
      <c r="L25" s="32">
        <f>J25/I25*100</f>
        <v>97.642787042889069</v>
      </c>
    </row>
    <row r="26" spans="2:12" x14ac:dyDescent="0.25">
      <c r="B26" s="6"/>
      <c r="C26" s="16">
        <v>65</v>
      </c>
      <c r="D26" s="7"/>
      <c r="E26" s="7"/>
      <c r="F26" s="7" t="s">
        <v>113</v>
      </c>
      <c r="G26" s="262">
        <v>65170.74</v>
      </c>
      <c r="H26" s="3"/>
      <c r="I26" s="250">
        <v>73866.89</v>
      </c>
      <c r="J26" s="252">
        <v>70995.03</v>
      </c>
      <c r="K26" s="32"/>
      <c r="L26" s="32"/>
    </row>
    <row r="27" spans="2:12" x14ac:dyDescent="0.25">
      <c r="B27" s="6"/>
      <c r="C27" s="6"/>
      <c r="D27" s="7">
        <v>652</v>
      </c>
      <c r="E27" s="7"/>
      <c r="F27" s="7" t="s">
        <v>114</v>
      </c>
      <c r="G27" s="47"/>
      <c r="H27" s="3"/>
      <c r="I27" s="3"/>
      <c r="J27" s="49"/>
      <c r="K27" s="32"/>
      <c r="L27" s="32"/>
    </row>
    <row r="28" spans="2:12" x14ac:dyDescent="0.25">
      <c r="B28" s="6"/>
      <c r="C28" s="6"/>
      <c r="D28" s="7"/>
      <c r="E28" s="7">
        <v>6526</v>
      </c>
      <c r="F28" s="7" t="s">
        <v>115</v>
      </c>
      <c r="G28" s="261">
        <v>65170.74</v>
      </c>
      <c r="H28" s="3"/>
      <c r="I28" s="261">
        <v>73866.89</v>
      </c>
      <c r="J28" s="49">
        <v>70995.03</v>
      </c>
      <c r="K28" s="32">
        <f t="shared" si="0"/>
        <v>108.93697079394833</v>
      </c>
      <c r="L28" s="32">
        <f>J28/I28*100</f>
        <v>96.112114642974674</v>
      </c>
    </row>
    <row r="29" spans="2:12" ht="25.5" x14ac:dyDescent="0.25">
      <c r="B29" s="6"/>
      <c r="C29" s="16">
        <v>66</v>
      </c>
      <c r="D29" s="7"/>
      <c r="E29" s="7"/>
      <c r="F29" s="10" t="s">
        <v>23</v>
      </c>
      <c r="G29" s="260">
        <f>G31+G32+G34</f>
        <v>18417.48</v>
      </c>
      <c r="H29" s="3"/>
      <c r="I29" s="250">
        <v>23173.03</v>
      </c>
      <c r="J29" s="252">
        <v>13396.05</v>
      </c>
      <c r="K29" s="32">
        <f t="shared" si="0"/>
        <v>72.735520820437969</v>
      </c>
      <c r="L29" s="32">
        <f>J29/I29*100</f>
        <v>57.808797554743599</v>
      </c>
    </row>
    <row r="30" spans="2:12" x14ac:dyDescent="0.25">
      <c r="B30" s="6"/>
      <c r="C30" s="16"/>
      <c r="D30" s="7">
        <v>661</v>
      </c>
      <c r="E30" s="7"/>
      <c r="F30" s="10" t="s">
        <v>35</v>
      </c>
      <c r="G30" s="47"/>
      <c r="H30" s="3"/>
      <c r="I30" s="3"/>
      <c r="J30" s="32"/>
      <c r="K30" s="32"/>
      <c r="L30" s="32"/>
    </row>
    <row r="31" spans="2:12" x14ac:dyDescent="0.25">
      <c r="B31" s="6"/>
      <c r="C31" s="16"/>
      <c r="D31" s="7"/>
      <c r="E31" s="7">
        <v>6614</v>
      </c>
      <c r="F31" s="10" t="s">
        <v>265</v>
      </c>
      <c r="G31" s="261">
        <v>1680</v>
      </c>
      <c r="H31" s="3"/>
      <c r="I31" s="3"/>
      <c r="J31" s="32"/>
      <c r="K31" s="32"/>
      <c r="L31" s="32"/>
    </row>
    <row r="32" spans="2:12" x14ac:dyDescent="0.25">
      <c r="B32" s="6"/>
      <c r="C32" s="16"/>
      <c r="D32" s="7"/>
      <c r="E32" s="7">
        <v>6615</v>
      </c>
      <c r="F32" s="10" t="s">
        <v>116</v>
      </c>
      <c r="G32" s="261">
        <v>14354.49</v>
      </c>
      <c r="H32" s="3"/>
      <c r="I32" s="50">
        <v>23173.03</v>
      </c>
      <c r="J32" s="49">
        <v>13396.05</v>
      </c>
      <c r="K32" s="32">
        <f t="shared" si="0"/>
        <v>93.323064769281245</v>
      </c>
      <c r="L32" s="32">
        <f>J32/I32*100</f>
        <v>57.808797554743599</v>
      </c>
    </row>
    <row r="33" spans="1:12" x14ac:dyDescent="0.25">
      <c r="B33" s="6"/>
      <c r="C33" s="16"/>
      <c r="D33" s="7">
        <v>663</v>
      </c>
      <c r="E33" s="7"/>
      <c r="F33" s="10"/>
      <c r="G33" s="47"/>
      <c r="H33" s="3"/>
      <c r="I33" s="50"/>
      <c r="J33" s="49"/>
      <c r="K33" s="32"/>
      <c r="L33" s="32"/>
    </row>
    <row r="34" spans="1:12" x14ac:dyDescent="0.25">
      <c r="B34" s="6"/>
      <c r="C34" s="16"/>
      <c r="D34" s="7"/>
      <c r="E34" s="7">
        <v>6631</v>
      </c>
      <c r="F34" s="10" t="s">
        <v>204</v>
      </c>
      <c r="G34" s="261">
        <v>2382.9899999999998</v>
      </c>
      <c r="H34" s="3"/>
      <c r="I34" s="50"/>
      <c r="J34" s="49"/>
      <c r="K34" s="32"/>
      <c r="L34" s="32"/>
    </row>
    <row r="35" spans="1:12" ht="25.5" x14ac:dyDescent="0.25">
      <c r="B35" s="6"/>
      <c r="C35" s="16">
        <v>67</v>
      </c>
      <c r="D35" s="7"/>
      <c r="E35" s="7"/>
      <c r="F35" s="10" t="s">
        <v>117</v>
      </c>
      <c r="G35" s="261"/>
      <c r="H35" s="3"/>
      <c r="I35" s="50"/>
      <c r="J35" s="49"/>
      <c r="K35" s="32"/>
      <c r="L35" s="32"/>
    </row>
    <row r="36" spans="1:12" x14ac:dyDescent="0.25">
      <c r="B36" s="6"/>
      <c r="C36" s="16"/>
      <c r="D36" s="7">
        <v>671</v>
      </c>
      <c r="E36" s="7"/>
      <c r="F36" s="10" t="s">
        <v>281</v>
      </c>
      <c r="G36" s="262">
        <v>174422.16</v>
      </c>
      <c r="H36" s="3"/>
      <c r="I36" s="250">
        <v>209769.02</v>
      </c>
      <c r="J36" s="252">
        <v>219335.43</v>
      </c>
      <c r="K36" s="32">
        <f t="shared" si="0"/>
        <v>125.74974991709769</v>
      </c>
      <c r="L36" s="32">
        <f>J36/I36*100</f>
        <v>104.56044939333748</v>
      </c>
    </row>
    <row r="37" spans="1:12" ht="25.5" x14ac:dyDescent="0.25">
      <c r="B37" s="6"/>
      <c r="C37" s="16"/>
      <c r="D37" s="7"/>
      <c r="E37" s="7">
        <v>6711</v>
      </c>
      <c r="F37" s="10" t="s">
        <v>117</v>
      </c>
      <c r="G37" s="261">
        <v>174422.16</v>
      </c>
      <c r="H37" s="3"/>
      <c r="I37" s="50">
        <v>209769.02</v>
      </c>
      <c r="J37" s="49">
        <v>219335.43</v>
      </c>
      <c r="K37" s="32">
        <f t="shared" si="0"/>
        <v>125.74974991709769</v>
      </c>
      <c r="L37" s="32">
        <f>J37/I37*100</f>
        <v>104.56044939333748</v>
      </c>
    </row>
    <row r="38" spans="1:12" x14ac:dyDescent="0.25">
      <c r="B38" s="54"/>
      <c r="C38" s="55"/>
      <c r="D38" s="56"/>
      <c r="E38" s="56"/>
      <c r="F38" s="57"/>
      <c r="G38" s="47"/>
      <c r="H38" s="3"/>
      <c r="I38" s="50"/>
      <c r="J38" s="49"/>
      <c r="K38" s="32"/>
      <c r="L38" s="32"/>
    </row>
    <row r="39" spans="1:12" x14ac:dyDescent="0.25">
      <c r="B39" s="54"/>
      <c r="C39" s="55"/>
      <c r="D39" s="56"/>
      <c r="E39" s="56"/>
      <c r="F39" s="57"/>
      <c r="G39" s="47"/>
      <c r="H39" s="3"/>
      <c r="I39" s="50"/>
      <c r="J39" s="49"/>
      <c r="K39" s="32"/>
      <c r="L39" s="32"/>
    </row>
    <row r="40" spans="1:12" x14ac:dyDescent="0.25">
      <c r="B40" s="329" t="s">
        <v>277</v>
      </c>
      <c r="C40" s="330"/>
      <c r="D40" s="330"/>
      <c r="E40" s="330"/>
      <c r="F40" s="330"/>
      <c r="G40" s="330"/>
      <c r="H40" s="330"/>
      <c r="I40" s="330"/>
      <c r="J40" s="330"/>
      <c r="K40" s="330"/>
      <c r="L40" s="331"/>
    </row>
    <row r="41" spans="1:12" ht="30" customHeight="1" x14ac:dyDescent="0.25">
      <c r="B41" s="338" t="s">
        <v>8</v>
      </c>
      <c r="C41" s="339"/>
      <c r="D41" s="339"/>
      <c r="E41" s="339"/>
      <c r="F41" s="340"/>
      <c r="G41" s="255" t="s">
        <v>279</v>
      </c>
      <c r="H41" s="256"/>
      <c r="I41" s="257" t="s">
        <v>272</v>
      </c>
      <c r="J41" s="258" t="s">
        <v>280</v>
      </c>
      <c r="K41" s="259" t="s">
        <v>28</v>
      </c>
      <c r="L41" s="259" t="s">
        <v>28</v>
      </c>
    </row>
    <row r="42" spans="1:12" ht="18" customHeight="1" x14ac:dyDescent="0.25">
      <c r="B42" s="341"/>
      <c r="C42" s="339"/>
      <c r="D42" s="339"/>
      <c r="E42" s="339"/>
      <c r="F42" s="340"/>
      <c r="G42" s="255"/>
      <c r="H42" s="256"/>
      <c r="I42" s="257"/>
      <c r="J42" s="258"/>
      <c r="K42" s="259"/>
      <c r="L42" s="259"/>
    </row>
    <row r="43" spans="1:12" ht="18" customHeight="1" x14ac:dyDescent="0.25">
      <c r="A43" s="263"/>
      <c r="B43" s="264">
        <v>9</v>
      </c>
      <c r="C43" s="265"/>
      <c r="D43" s="265"/>
      <c r="E43" s="265"/>
      <c r="F43" s="266"/>
      <c r="G43" s="260"/>
      <c r="H43" s="3"/>
      <c r="I43" s="250"/>
      <c r="J43" s="267"/>
      <c r="K43" s="268"/>
      <c r="L43" s="268"/>
    </row>
    <row r="44" spans="1:12" x14ac:dyDescent="0.25">
      <c r="B44" s="54"/>
      <c r="C44" s="55">
        <v>92</v>
      </c>
      <c r="D44" s="56"/>
      <c r="E44" s="56"/>
      <c r="F44" s="57" t="s">
        <v>278</v>
      </c>
      <c r="G44" s="260">
        <v>18791.21</v>
      </c>
      <c r="H44" s="3"/>
      <c r="I44" s="250">
        <v>18791.22</v>
      </c>
      <c r="J44" s="252">
        <v>6558.21</v>
      </c>
      <c r="K44" s="32">
        <v>34.9</v>
      </c>
      <c r="L44" s="32">
        <v>34.9</v>
      </c>
    </row>
    <row r="45" spans="1:12" x14ac:dyDescent="0.25">
      <c r="B45" s="54"/>
      <c r="C45" s="55">
        <v>922</v>
      </c>
      <c r="D45" s="56"/>
      <c r="E45" s="56"/>
      <c r="F45" s="57" t="s">
        <v>267</v>
      </c>
      <c r="G45" s="47">
        <v>18791.21</v>
      </c>
      <c r="H45" s="3"/>
      <c r="I45" s="50">
        <v>18791.22</v>
      </c>
      <c r="J45" s="49">
        <v>6558.21</v>
      </c>
      <c r="K45" s="32">
        <v>34.9</v>
      </c>
      <c r="L45" s="32">
        <v>34.9</v>
      </c>
    </row>
    <row r="46" spans="1:12" x14ac:dyDescent="0.25">
      <c r="B46" s="54"/>
      <c r="C46" s="55">
        <v>9221</v>
      </c>
      <c r="D46" s="56"/>
      <c r="E46" s="56"/>
      <c r="F46" s="57" t="s">
        <v>266</v>
      </c>
      <c r="G46" s="47">
        <v>18791.21</v>
      </c>
      <c r="H46" s="3"/>
      <c r="I46" s="50">
        <v>18791.22</v>
      </c>
      <c r="J46" s="49">
        <v>6558.21</v>
      </c>
      <c r="K46" s="32">
        <v>34.9</v>
      </c>
      <c r="L46" s="32">
        <v>34.9</v>
      </c>
    </row>
    <row r="47" spans="1:12" x14ac:dyDescent="0.25">
      <c r="B47" s="54"/>
      <c r="C47" s="55"/>
      <c r="D47" s="56"/>
      <c r="E47" s="56"/>
      <c r="F47" s="57"/>
      <c r="G47" s="47"/>
      <c r="H47" s="3"/>
      <c r="I47" s="50"/>
      <c r="J47" s="49"/>
      <c r="K47" s="32"/>
      <c r="L47" s="32"/>
    </row>
    <row r="48" spans="1:12" x14ac:dyDescent="0.25"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4"/>
    </row>
    <row r="49" spans="2:12" x14ac:dyDescent="0.25">
      <c r="B49" s="335"/>
      <c r="C49" s="336"/>
      <c r="D49" s="336"/>
      <c r="E49" s="336"/>
      <c r="F49" s="336"/>
      <c r="G49" s="336"/>
      <c r="H49" s="336"/>
      <c r="I49" s="336"/>
      <c r="J49" s="336"/>
      <c r="K49" s="336"/>
      <c r="L49" s="337"/>
    </row>
    <row r="50" spans="2:12" x14ac:dyDescent="0.25">
      <c r="B50" s="54"/>
      <c r="C50" s="55"/>
      <c r="D50" s="56"/>
      <c r="E50" s="56"/>
      <c r="F50" s="57"/>
      <c r="G50" s="3"/>
      <c r="H50" s="3"/>
      <c r="I50" s="50"/>
      <c r="J50" s="49"/>
      <c r="K50" s="32"/>
      <c r="L50" s="32"/>
    </row>
    <row r="51" spans="2:12" ht="36.75" customHeight="1" x14ac:dyDescent="0.25">
      <c r="B51" s="325" t="s">
        <v>8</v>
      </c>
      <c r="C51" s="326"/>
      <c r="D51" s="326"/>
      <c r="E51" s="326"/>
      <c r="F51" s="327"/>
      <c r="G51" s="38" t="s">
        <v>126</v>
      </c>
      <c r="H51" s="38" t="s">
        <v>58</v>
      </c>
      <c r="I51" s="38" t="s">
        <v>272</v>
      </c>
      <c r="J51" s="38" t="s">
        <v>127</v>
      </c>
      <c r="K51" s="38" t="s">
        <v>28</v>
      </c>
      <c r="L51" s="38" t="s">
        <v>53</v>
      </c>
    </row>
    <row r="52" spans="2:12" x14ac:dyDescent="0.25">
      <c r="B52" s="322">
        <v>1</v>
      </c>
      <c r="C52" s="323"/>
      <c r="D52" s="323"/>
      <c r="E52" s="323"/>
      <c r="F52" s="324"/>
      <c r="G52" s="39">
        <v>2</v>
      </c>
      <c r="H52" s="39">
        <v>3</v>
      </c>
      <c r="I52" s="39">
        <v>4</v>
      </c>
      <c r="J52" s="39">
        <v>5</v>
      </c>
      <c r="K52" s="32" t="s">
        <v>262</v>
      </c>
      <c r="L52" s="39" t="s">
        <v>41</v>
      </c>
    </row>
    <row r="53" spans="2:12" x14ac:dyDescent="0.25">
      <c r="B53" s="5"/>
      <c r="C53" s="5"/>
      <c r="D53" s="5"/>
      <c r="E53" s="5"/>
      <c r="F53" s="5" t="s">
        <v>51</v>
      </c>
      <c r="G53" s="50">
        <v>1435140.63</v>
      </c>
      <c r="H53" s="3"/>
      <c r="I53" s="50">
        <v>1781942.69</v>
      </c>
      <c r="J53" s="49">
        <v>1702201.8</v>
      </c>
      <c r="K53" s="32">
        <f>J53/G53*100</f>
        <v>118.6087108411111</v>
      </c>
      <c r="L53" s="32">
        <f t="shared" ref="L53:L64" si="1">J53/I53*100</f>
        <v>95.525058665046075</v>
      </c>
    </row>
    <row r="54" spans="2:12" x14ac:dyDescent="0.25">
      <c r="B54" s="5">
        <v>3</v>
      </c>
      <c r="C54" s="5"/>
      <c r="D54" s="5"/>
      <c r="E54" s="5"/>
      <c r="F54" s="5" t="s">
        <v>4</v>
      </c>
      <c r="G54" s="50">
        <v>1435140.63</v>
      </c>
      <c r="H54" s="3"/>
      <c r="I54" s="50">
        <v>1781942.69</v>
      </c>
      <c r="J54" s="49">
        <v>1702201.8</v>
      </c>
      <c r="K54" s="32">
        <f t="shared" ref="K54:K117" si="2">J54/G54*100</f>
        <v>118.6087108411111</v>
      </c>
      <c r="L54" s="32">
        <f t="shared" si="1"/>
        <v>95.525058665046075</v>
      </c>
    </row>
    <row r="55" spans="2:12" x14ac:dyDescent="0.25">
      <c r="B55" s="5"/>
      <c r="C55" s="5">
        <v>31</v>
      </c>
      <c r="D55" s="10"/>
      <c r="E55" s="10"/>
      <c r="F55" s="10" t="s">
        <v>5</v>
      </c>
      <c r="G55" s="250">
        <v>1216468.6200000001</v>
      </c>
      <c r="H55" s="3"/>
      <c r="I55" s="250">
        <f>I56+I62</f>
        <v>1444803.11</v>
      </c>
      <c r="J55" s="270">
        <v>1424196.11</v>
      </c>
      <c r="K55" s="32">
        <f t="shared" si="2"/>
        <v>117.07627197156964</v>
      </c>
      <c r="L55" s="32">
        <f t="shared" si="1"/>
        <v>98.573715694728818</v>
      </c>
    </row>
    <row r="56" spans="2:12" x14ac:dyDescent="0.25">
      <c r="B56" s="6"/>
      <c r="C56" s="6"/>
      <c r="D56" s="6">
        <v>311</v>
      </c>
      <c r="E56" s="6"/>
      <c r="F56" s="6" t="s">
        <v>36</v>
      </c>
      <c r="G56" s="271">
        <v>988634.32</v>
      </c>
      <c r="H56" s="3"/>
      <c r="I56" s="250">
        <f>I57+I58+I59</f>
        <v>1245510.8800000001</v>
      </c>
      <c r="J56" s="252">
        <v>1173181.67</v>
      </c>
      <c r="K56" s="32">
        <f t="shared" si="2"/>
        <v>118.66689697764083</v>
      </c>
      <c r="L56" s="32">
        <f t="shared" si="1"/>
        <v>94.192807854075085</v>
      </c>
    </row>
    <row r="57" spans="2:12" x14ac:dyDescent="0.25">
      <c r="B57" s="6"/>
      <c r="C57" s="6"/>
      <c r="D57" s="6"/>
      <c r="E57" s="6">
        <v>3111</v>
      </c>
      <c r="F57" s="6" t="s">
        <v>37</v>
      </c>
      <c r="G57" s="273">
        <v>973332.28</v>
      </c>
      <c r="H57" s="3"/>
      <c r="I57" s="50">
        <v>1234631.55</v>
      </c>
      <c r="J57" s="269">
        <v>1156955.3700000001</v>
      </c>
      <c r="K57" s="32">
        <f t="shared" si="2"/>
        <v>118.86540637489185</v>
      </c>
      <c r="L57" s="32">
        <f t="shared" si="1"/>
        <v>93.70855377865567</v>
      </c>
    </row>
    <row r="58" spans="2:12" x14ac:dyDescent="0.25">
      <c r="B58" s="6"/>
      <c r="C58" s="6"/>
      <c r="D58" s="6"/>
      <c r="E58" s="6">
        <v>3113</v>
      </c>
      <c r="F58" s="6" t="s">
        <v>68</v>
      </c>
      <c r="G58" s="273">
        <v>13455.88</v>
      </c>
      <c r="H58" s="3"/>
      <c r="I58" s="50">
        <v>9235.6200000000008</v>
      </c>
      <c r="J58" s="269">
        <v>11418.48</v>
      </c>
      <c r="K58" s="32">
        <f t="shared" si="2"/>
        <v>84.858664019001367</v>
      </c>
      <c r="L58" s="32">
        <f t="shared" si="1"/>
        <v>123.63522968679956</v>
      </c>
    </row>
    <row r="59" spans="2:12" x14ac:dyDescent="0.25">
      <c r="B59" s="6"/>
      <c r="C59" s="6"/>
      <c r="D59" s="6"/>
      <c r="E59" s="6">
        <v>3114</v>
      </c>
      <c r="F59" s="6" t="s">
        <v>69</v>
      </c>
      <c r="G59" s="273">
        <v>1846.16</v>
      </c>
      <c r="H59" s="3"/>
      <c r="I59" s="50">
        <v>1643.71</v>
      </c>
      <c r="J59" s="269">
        <v>4807.82</v>
      </c>
      <c r="K59" s="32">
        <f t="shared" si="2"/>
        <v>260.42271525761578</v>
      </c>
      <c r="L59" s="32">
        <f t="shared" si="1"/>
        <v>292.49806839405977</v>
      </c>
    </row>
    <row r="60" spans="2:12" x14ac:dyDescent="0.25">
      <c r="B60" s="6"/>
      <c r="C60" s="6"/>
      <c r="D60" s="6">
        <v>312</v>
      </c>
      <c r="E60" s="6"/>
      <c r="F60" s="6" t="s">
        <v>70</v>
      </c>
      <c r="G60" s="50">
        <v>59831.53</v>
      </c>
      <c r="H60" s="3"/>
      <c r="I60" s="250">
        <v>46376.94</v>
      </c>
      <c r="J60" s="48">
        <v>52416.51</v>
      </c>
      <c r="K60" s="32">
        <f t="shared" si="2"/>
        <v>87.606835392643319</v>
      </c>
      <c r="L60" s="32">
        <f t="shared" si="1"/>
        <v>113.02278675565918</v>
      </c>
    </row>
    <row r="61" spans="2:12" x14ac:dyDescent="0.25">
      <c r="B61" s="6"/>
      <c r="C61" s="6"/>
      <c r="D61" s="6"/>
      <c r="E61" s="6">
        <v>3121</v>
      </c>
      <c r="F61" s="6" t="s">
        <v>70</v>
      </c>
      <c r="G61" s="273">
        <v>59831.53</v>
      </c>
      <c r="H61" s="3"/>
      <c r="I61" s="50">
        <v>46376.94</v>
      </c>
      <c r="J61" s="269">
        <v>52416.51</v>
      </c>
      <c r="K61" s="32">
        <f t="shared" si="2"/>
        <v>87.606835392643319</v>
      </c>
      <c r="L61" s="32">
        <f t="shared" si="1"/>
        <v>113.02278675565918</v>
      </c>
    </row>
    <row r="62" spans="2:12" x14ac:dyDescent="0.25">
      <c r="B62" s="6"/>
      <c r="C62" s="6"/>
      <c r="D62" s="6">
        <v>313</v>
      </c>
      <c r="E62" s="6"/>
      <c r="F62" s="6" t="s">
        <v>118</v>
      </c>
      <c r="G62" s="250">
        <v>168002.77</v>
      </c>
      <c r="H62" s="3"/>
      <c r="I62" s="250">
        <v>199292.23</v>
      </c>
      <c r="J62" s="270">
        <v>198597.63</v>
      </c>
      <c r="K62" s="32">
        <f t="shared" si="2"/>
        <v>118.21092592699513</v>
      </c>
      <c r="L62" s="32">
        <f t="shared" si="1"/>
        <v>99.651466592551046</v>
      </c>
    </row>
    <row r="63" spans="2:12" x14ac:dyDescent="0.25">
      <c r="B63" s="6"/>
      <c r="C63" s="6"/>
      <c r="D63" s="6"/>
      <c r="E63" s="6">
        <v>3132</v>
      </c>
      <c r="F63" s="6" t="s">
        <v>119</v>
      </c>
      <c r="G63" s="50">
        <v>168002.77</v>
      </c>
      <c r="H63" s="3"/>
      <c r="I63" s="50">
        <v>199292.23</v>
      </c>
      <c r="J63" s="269">
        <v>198597.93</v>
      </c>
      <c r="K63" s="32">
        <f t="shared" si="2"/>
        <v>118.21110449547945</v>
      </c>
      <c r="L63" s="32">
        <f t="shared" si="1"/>
        <v>99.651617125263741</v>
      </c>
    </row>
    <row r="64" spans="2:12" x14ac:dyDescent="0.25">
      <c r="B64" s="6"/>
      <c r="C64" s="6"/>
      <c r="D64" s="6"/>
      <c r="E64" s="6">
        <v>3133</v>
      </c>
      <c r="F64" s="6" t="s">
        <v>121</v>
      </c>
      <c r="G64" s="3"/>
      <c r="H64" s="3"/>
      <c r="I64" s="50">
        <v>34.69</v>
      </c>
      <c r="J64" s="48"/>
      <c r="K64" s="32"/>
      <c r="L64" s="32">
        <f t="shared" si="1"/>
        <v>0</v>
      </c>
    </row>
    <row r="65" spans="2:12" x14ac:dyDescent="0.25">
      <c r="B65" s="6"/>
      <c r="C65" s="16">
        <v>32</v>
      </c>
      <c r="D65" s="7"/>
      <c r="E65" s="7"/>
      <c r="F65" s="6" t="s">
        <v>18</v>
      </c>
      <c r="G65" s="250">
        <v>199266.22</v>
      </c>
      <c r="H65" s="3"/>
      <c r="I65" s="3">
        <f>I66+I71+I78+I90</f>
        <v>235670.35000000003</v>
      </c>
      <c r="J65" s="252">
        <v>252242.7</v>
      </c>
      <c r="K65" s="32"/>
      <c r="L65" s="32"/>
    </row>
    <row r="66" spans="2:12" x14ac:dyDescent="0.25">
      <c r="B66" s="6"/>
      <c r="C66" s="6"/>
      <c r="D66" s="6">
        <v>321</v>
      </c>
      <c r="E66" s="6"/>
      <c r="F66" s="6" t="s">
        <v>38</v>
      </c>
      <c r="G66" s="250">
        <v>37901.14</v>
      </c>
      <c r="H66" s="3"/>
      <c r="I66" s="250">
        <f>I67+I68+I69+I70</f>
        <v>35369.760000000002</v>
      </c>
      <c r="J66" s="252">
        <v>29984.91</v>
      </c>
      <c r="K66" s="32"/>
      <c r="L66" s="32"/>
    </row>
    <row r="67" spans="2:12" x14ac:dyDescent="0.25">
      <c r="B67" s="6"/>
      <c r="C67" s="16"/>
      <c r="D67" s="6"/>
      <c r="E67" s="6">
        <v>3211</v>
      </c>
      <c r="F67" s="27" t="s">
        <v>39</v>
      </c>
      <c r="G67" s="50">
        <v>4241.25</v>
      </c>
      <c r="H67" s="3"/>
      <c r="I67" s="50">
        <v>4130</v>
      </c>
      <c r="J67" s="49">
        <v>5391.02</v>
      </c>
      <c r="K67" s="32">
        <f t="shared" si="2"/>
        <v>127.10922487474213</v>
      </c>
      <c r="L67" s="32">
        <f>J67/I67*100</f>
        <v>130.53317191283293</v>
      </c>
    </row>
    <row r="68" spans="2:12" x14ac:dyDescent="0.25">
      <c r="B68" s="6"/>
      <c r="C68" s="16"/>
      <c r="D68" s="7"/>
      <c r="E68" s="7">
        <v>3212</v>
      </c>
      <c r="F68" s="7" t="s">
        <v>71</v>
      </c>
      <c r="G68" s="50">
        <v>17891.689999999999</v>
      </c>
      <c r="H68" s="3"/>
      <c r="I68" s="50">
        <v>28349.97</v>
      </c>
      <c r="J68" s="49">
        <v>19111.16</v>
      </c>
      <c r="K68" s="32">
        <f t="shared" si="2"/>
        <v>106.81584579209678</v>
      </c>
      <c r="L68" s="32">
        <f>J68/I68*100</f>
        <v>67.411570453160977</v>
      </c>
    </row>
    <row r="69" spans="2:12" x14ac:dyDescent="0.25">
      <c r="B69" s="6"/>
      <c r="C69" s="16"/>
      <c r="D69" s="7"/>
      <c r="E69" s="7">
        <v>3213</v>
      </c>
      <c r="F69" s="7" t="s">
        <v>72</v>
      </c>
      <c r="G69" s="50">
        <v>14172.16</v>
      </c>
      <c r="H69" s="3"/>
      <c r="I69" s="50">
        <v>2875.99</v>
      </c>
      <c r="J69" s="49">
        <v>3791.17</v>
      </c>
      <c r="K69" s="32">
        <f t="shared" si="2"/>
        <v>26.750826973446536</v>
      </c>
      <c r="L69" s="32">
        <f>J69/I69*100</f>
        <v>131.82139019954869</v>
      </c>
    </row>
    <row r="70" spans="2:12" x14ac:dyDescent="0.25">
      <c r="B70" s="6"/>
      <c r="C70" s="16"/>
      <c r="D70" s="7"/>
      <c r="E70" s="7">
        <v>3214</v>
      </c>
      <c r="F70" s="7" t="s">
        <v>73</v>
      </c>
      <c r="G70" s="50">
        <v>1596.04</v>
      </c>
      <c r="H70" s="3"/>
      <c r="I70" s="50">
        <v>13.8</v>
      </c>
      <c r="J70" s="49">
        <v>1691.56</v>
      </c>
      <c r="K70" s="32">
        <f t="shared" si="2"/>
        <v>105.98481241071653</v>
      </c>
      <c r="L70" s="32">
        <f>J70/I70*100</f>
        <v>12257.68115942029</v>
      </c>
    </row>
    <row r="71" spans="2:12" x14ac:dyDescent="0.25">
      <c r="B71" s="6"/>
      <c r="C71" s="16"/>
      <c r="D71" s="7">
        <v>322</v>
      </c>
      <c r="E71" s="7"/>
      <c r="F71" s="7" t="s">
        <v>74</v>
      </c>
      <c r="G71" s="250">
        <v>121192.42</v>
      </c>
      <c r="H71" s="3"/>
      <c r="I71" s="250">
        <f>I72+I73+I74+I75+I76+I77</f>
        <v>168519.39</v>
      </c>
      <c r="J71" s="252">
        <v>179331.77</v>
      </c>
      <c r="K71" s="32">
        <f t="shared" si="2"/>
        <v>147.97276100270957</v>
      </c>
      <c r="L71" s="32"/>
    </row>
    <row r="72" spans="2:12" x14ac:dyDescent="0.25">
      <c r="B72" s="6"/>
      <c r="C72" s="16"/>
      <c r="D72" s="7"/>
      <c r="E72" s="7">
        <v>3221</v>
      </c>
      <c r="F72" s="7" t="s">
        <v>75</v>
      </c>
      <c r="G72" s="271">
        <v>21114.92</v>
      </c>
      <c r="H72" s="3"/>
      <c r="I72" s="50">
        <v>3516.21</v>
      </c>
      <c r="J72" s="49">
        <v>14840.06</v>
      </c>
      <c r="K72" s="32">
        <f t="shared" si="2"/>
        <v>70.282340638752132</v>
      </c>
      <c r="L72" s="32">
        <f t="shared" ref="L72:L77" si="3">J72/I72*100</f>
        <v>422.04703359583186</v>
      </c>
    </row>
    <row r="73" spans="2:12" x14ac:dyDescent="0.25">
      <c r="B73" s="6"/>
      <c r="C73" s="6"/>
      <c r="D73" s="7"/>
      <c r="E73" s="7">
        <v>3222</v>
      </c>
      <c r="F73" s="7" t="s">
        <v>76</v>
      </c>
      <c r="G73" s="50">
        <v>75703.55</v>
      </c>
      <c r="H73" s="3"/>
      <c r="I73" s="50">
        <v>95338.559999999998</v>
      </c>
      <c r="J73" s="49">
        <v>106110.73</v>
      </c>
      <c r="K73" s="32">
        <f t="shared" si="2"/>
        <v>140.1661216680063</v>
      </c>
      <c r="L73" s="32">
        <f t="shared" si="3"/>
        <v>111.29885955902836</v>
      </c>
    </row>
    <row r="74" spans="2:12" x14ac:dyDescent="0.25">
      <c r="B74" s="6"/>
      <c r="C74" s="6"/>
      <c r="D74" s="7"/>
      <c r="E74" s="7">
        <v>3223</v>
      </c>
      <c r="F74" s="7" t="s">
        <v>77</v>
      </c>
      <c r="G74" s="50">
        <v>20069.28</v>
      </c>
      <c r="H74" s="3"/>
      <c r="I74" s="50">
        <v>65606.179999999993</v>
      </c>
      <c r="J74" s="49">
        <v>50172.88</v>
      </c>
      <c r="K74" s="32">
        <f t="shared" si="2"/>
        <v>249.99840552326739</v>
      </c>
      <c r="L74" s="32">
        <f t="shared" si="3"/>
        <v>76.475844196385154</v>
      </c>
    </row>
    <row r="75" spans="2:12" x14ac:dyDescent="0.25">
      <c r="B75" s="6"/>
      <c r="C75" s="6"/>
      <c r="D75" s="7"/>
      <c r="E75" s="7">
        <v>3224</v>
      </c>
      <c r="F75" s="7" t="s">
        <v>78</v>
      </c>
      <c r="G75" s="50">
        <v>1868.92</v>
      </c>
      <c r="H75" s="3"/>
      <c r="I75" s="50">
        <v>2095.4699999999998</v>
      </c>
      <c r="J75" s="49">
        <v>6375.42</v>
      </c>
      <c r="K75" s="32">
        <f t="shared" si="2"/>
        <v>341.12856623076431</v>
      </c>
      <c r="L75" s="32">
        <f t="shared" si="3"/>
        <v>304.24773439848821</v>
      </c>
    </row>
    <row r="76" spans="2:12" x14ac:dyDescent="0.25">
      <c r="B76" s="6"/>
      <c r="C76" s="6"/>
      <c r="D76" s="7"/>
      <c r="E76" s="7">
        <v>3225</v>
      </c>
      <c r="F76" s="7" t="s">
        <v>79</v>
      </c>
      <c r="G76" s="50">
        <v>2132.06</v>
      </c>
      <c r="H76" s="3"/>
      <c r="I76" s="50">
        <v>1432.08</v>
      </c>
      <c r="J76" s="49">
        <v>1267.25</v>
      </c>
      <c r="K76" s="32">
        <f t="shared" si="2"/>
        <v>59.43782069922986</v>
      </c>
      <c r="L76" s="32">
        <f t="shared" si="3"/>
        <v>88.4901681470309</v>
      </c>
    </row>
    <row r="77" spans="2:12" x14ac:dyDescent="0.25">
      <c r="B77" s="6"/>
      <c r="C77" s="6"/>
      <c r="D77" s="7"/>
      <c r="E77" s="7">
        <v>3227</v>
      </c>
      <c r="F77" s="7" t="s">
        <v>80</v>
      </c>
      <c r="G77" s="50">
        <v>303.69</v>
      </c>
      <c r="H77" s="3"/>
      <c r="I77" s="50">
        <v>530.89</v>
      </c>
      <c r="J77" s="49">
        <v>565.42999999999995</v>
      </c>
      <c r="K77" s="32">
        <f t="shared" si="2"/>
        <v>186.18657183311927</v>
      </c>
      <c r="L77" s="32">
        <f t="shared" si="3"/>
        <v>106.50605586844732</v>
      </c>
    </row>
    <row r="78" spans="2:12" x14ac:dyDescent="0.25">
      <c r="B78" s="6"/>
      <c r="C78" s="6"/>
      <c r="D78" s="7">
        <v>323</v>
      </c>
      <c r="E78" s="7"/>
      <c r="F78" s="7" t="s">
        <v>81</v>
      </c>
      <c r="G78" s="250">
        <v>30315.69</v>
      </c>
      <c r="H78" s="3"/>
      <c r="I78" s="250">
        <f>I79+I80+I82+I84+I85+I86+I87</f>
        <v>23226.879999999997</v>
      </c>
      <c r="J78" s="252">
        <v>31767.91</v>
      </c>
      <c r="K78" s="32">
        <f t="shared" si="2"/>
        <v>104.79032474603085</v>
      </c>
      <c r="L78" s="32"/>
    </row>
    <row r="79" spans="2:12" x14ac:dyDescent="0.25">
      <c r="B79" s="6"/>
      <c r="C79" s="6"/>
      <c r="D79" s="7"/>
      <c r="E79" s="7">
        <v>3231</v>
      </c>
      <c r="F79" s="7" t="s">
        <v>82</v>
      </c>
      <c r="G79" s="50">
        <v>7863.45</v>
      </c>
      <c r="H79" s="3"/>
      <c r="I79" s="50">
        <v>2352.64</v>
      </c>
      <c r="J79" s="49">
        <v>3464.74</v>
      </c>
      <c r="K79" s="32">
        <f t="shared" si="2"/>
        <v>44.061321684502346</v>
      </c>
      <c r="L79" s="32">
        <f>J79/I79*100</f>
        <v>147.27030059847661</v>
      </c>
    </row>
    <row r="80" spans="2:12" x14ac:dyDescent="0.25">
      <c r="B80" s="6"/>
      <c r="C80" s="6"/>
      <c r="D80" s="7"/>
      <c r="E80" s="7">
        <v>3232</v>
      </c>
      <c r="F80" s="7" t="s">
        <v>83</v>
      </c>
      <c r="G80" s="50">
        <v>9145.58</v>
      </c>
      <c r="H80" s="3"/>
      <c r="I80" s="50">
        <v>9250.24</v>
      </c>
      <c r="J80" s="49">
        <v>16828.23</v>
      </c>
      <c r="K80" s="32">
        <f t="shared" si="2"/>
        <v>184.00396694359461</v>
      </c>
      <c r="L80" s="32">
        <f>J80/I80*100</f>
        <v>181.92209067007991</v>
      </c>
    </row>
    <row r="81" spans="2:12" x14ac:dyDescent="0.25">
      <c r="B81" s="6"/>
      <c r="C81" s="6"/>
      <c r="D81" s="7"/>
      <c r="E81" s="7">
        <v>3233</v>
      </c>
      <c r="F81" s="7" t="s">
        <v>84</v>
      </c>
      <c r="G81" s="50">
        <v>154</v>
      </c>
      <c r="H81" s="3"/>
      <c r="I81" s="3"/>
      <c r="J81" s="49"/>
      <c r="K81" s="32"/>
      <c r="L81" s="32"/>
    </row>
    <row r="82" spans="2:12" x14ac:dyDescent="0.25">
      <c r="B82" s="6"/>
      <c r="C82" s="6"/>
      <c r="D82" s="7"/>
      <c r="E82" s="7">
        <v>3234</v>
      </c>
      <c r="F82" s="7" t="s">
        <v>85</v>
      </c>
      <c r="G82" s="50">
        <v>5652.26</v>
      </c>
      <c r="H82" s="3"/>
      <c r="I82" s="50">
        <v>5470.97</v>
      </c>
      <c r="J82" s="49">
        <v>2494.23</v>
      </c>
      <c r="K82" s="32">
        <f t="shared" si="2"/>
        <v>44.12801251180943</v>
      </c>
      <c r="L82" s="32">
        <f>J82/I82*100</f>
        <v>45.590270098355504</v>
      </c>
    </row>
    <row r="83" spans="2:12" x14ac:dyDescent="0.25">
      <c r="B83" s="6"/>
      <c r="C83" s="6"/>
      <c r="D83" s="7"/>
      <c r="E83" s="7">
        <v>3235</v>
      </c>
      <c r="F83" s="7" t="s">
        <v>86</v>
      </c>
      <c r="G83" s="3"/>
      <c r="H83" s="3"/>
      <c r="I83" s="3"/>
      <c r="J83" s="49"/>
      <c r="K83" s="32"/>
      <c r="L83" s="32"/>
    </row>
    <row r="84" spans="2:12" x14ac:dyDescent="0.25">
      <c r="B84" s="6"/>
      <c r="C84" s="6"/>
      <c r="D84" s="7"/>
      <c r="E84" s="7">
        <v>3236</v>
      </c>
      <c r="F84" s="7" t="s">
        <v>87</v>
      </c>
      <c r="G84" s="50">
        <v>186.38</v>
      </c>
      <c r="H84" s="3"/>
      <c r="I84" s="50">
        <v>2458.36</v>
      </c>
      <c r="J84" s="49">
        <v>2210.64</v>
      </c>
      <c r="K84" s="32">
        <f t="shared" si="2"/>
        <v>1186.0929284257968</v>
      </c>
      <c r="L84" s="32">
        <f>J84/I84*100</f>
        <v>89.923363543175114</v>
      </c>
    </row>
    <row r="85" spans="2:12" x14ac:dyDescent="0.25">
      <c r="B85" s="6"/>
      <c r="C85" s="6"/>
      <c r="D85" s="7"/>
      <c r="E85" s="7">
        <v>3237</v>
      </c>
      <c r="F85" s="7" t="s">
        <v>88</v>
      </c>
      <c r="G85" s="50">
        <v>258.49</v>
      </c>
      <c r="H85" s="3"/>
      <c r="I85" s="50">
        <v>124.43</v>
      </c>
      <c r="J85" s="49">
        <v>125</v>
      </c>
      <c r="K85" s="32">
        <f t="shared" si="2"/>
        <v>48.357770126503922</v>
      </c>
      <c r="L85" s="32">
        <f>J85/I85*100</f>
        <v>100.45808888531704</v>
      </c>
    </row>
    <row r="86" spans="2:12" x14ac:dyDescent="0.25">
      <c r="B86" s="6"/>
      <c r="C86" s="6"/>
      <c r="D86" s="7"/>
      <c r="E86" s="7">
        <v>3238</v>
      </c>
      <c r="F86" s="7" t="s">
        <v>89</v>
      </c>
      <c r="G86" s="50">
        <v>1409.26</v>
      </c>
      <c r="H86" s="3"/>
      <c r="I86" s="50">
        <v>1181.23</v>
      </c>
      <c r="J86" s="49">
        <v>1882.42</v>
      </c>
      <c r="K86" s="32"/>
      <c r="L86" s="32">
        <f>J86/I86*100</f>
        <v>159.36100505405383</v>
      </c>
    </row>
    <row r="87" spans="2:12" x14ac:dyDescent="0.25">
      <c r="B87" s="6"/>
      <c r="C87" s="6"/>
      <c r="D87" s="7"/>
      <c r="E87" s="7">
        <v>3239</v>
      </c>
      <c r="F87" s="7" t="s">
        <v>90</v>
      </c>
      <c r="G87" s="50">
        <v>5646.27</v>
      </c>
      <c r="H87" s="3"/>
      <c r="I87" s="50">
        <v>2389.0100000000002</v>
      </c>
      <c r="J87" s="49">
        <v>4762.6499999999996</v>
      </c>
      <c r="K87" s="32">
        <f t="shared" si="2"/>
        <v>84.350376443209399</v>
      </c>
      <c r="L87" s="32">
        <f>J87/I87*100</f>
        <v>199.35663726815707</v>
      </c>
    </row>
    <row r="88" spans="2:12" x14ac:dyDescent="0.25">
      <c r="B88" s="6"/>
      <c r="C88" s="6"/>
      <c r="D88" s="7">
        <v>324</v>
      </c>
      <c r="E88" s="7"/>
      <c r="F88" s="7" t="s">
        <v>91</v>
      </c>
      <c r="G88" s="3"/>
      <c r="H88" s="3"/>
      <c r="I88" s="3"/>
      <c r="J88" s="49"/>
      <c r="K88" s="32"/>
      <c r="L88" s="32"/>
    </row>
    <row r="89" spans="2:12" x14ac:dyDescent="0.25">
      <c r="B89" s="6"/>
      <c r="C89" s="6"/>
      <c r="D89" s="7"/>
      <c r="E89" s="7">
        <v>3241</v>
      </c>
      <c r="F89" s="7" t="s">
        <v>91</v>
      </c>
      <c r="G89" s="3"/>
      <c r="H89" s="3"/>
      <c r="I89" s="3"/>
      <c r="J89" s="49">
        <v>120</v>
      </c>
      <c r="K89" s="32"/>
      <c r="L89" s="32"/>
    </row>
    <row r="90" spans="2:12" x14ac:dyDescent="0.25">
      <c r="B90" s="6"/>
      <c r="C90" s="6"/>
      <c r="D90" s="7">
        <v>329</v>
      </c>
      <c r="E90" s="7"/>
      <c r="F90" s="7" t="s">
        <v>92</v>
      </c>
      <c r="G90" s="250">
        <v>9856.9699999999993</v>
      </c>
      <c r="H90" s="3"/>
      <c r="I90" s="250">
        <f>I93+I94+I96</f>
        <v>8554.32</v>
      </c>
      <c r="J90" s="252">
        <v>11038.11</v>
      </c>
      <c r="K90" s="32">
        <f t="shared" si="2"/>
        <v>111.98278984312624</v>
      </c>
      <c r="L90" s="32">
        <f>J90/I90*100</f>
        <v>129.03550486771599</v>
      </c>
    </row>
    <row r="91" spans="2:12" x14ac:dyDescent="0.25">
      <c r="B91" s="6"/>
      <c r="C91" s="6"/>
      <c r="D91" s="7"/>
      <c r="E91" s="7">
        <v>3291</v>
      </c>
      <c r="F91" s="7" t="s">
        <v>122</v>
      </c>
      <c r="G91" s="50">
        <v>322.02999999999997</v>
      </c>
      <c r="H91" s="3"/>
      <c r="I91" s="3"/>
      <c r="J91" s="49"/>
      <c r="K91" s="32">
        <f t="shared" si="2"/>
        <v>0</v>
      </c>
      <c r="L91" s="32"/>
    </row>
    <row r="92" spans="2:12" x14ac:dyDescent="0.25">
      <c r="B92" s="6"/>
      <c r="C92" s="6"/>
      <c r="D92" s="7"/>
      <c r="E92" s="7">
        <v>3293</v>
      </c>
      <c r="F92" s="7" t="s">
        <v>93</v>
      </c>
      <c r="G92" s="50">
        <v>597.79</v>
      </c>
      <c r="H92" s="3"/>
      <c r="I92" s="3"/>
      <c r="J92" s="49">
        <v>1152.02</v>
      </c>
      <c r="K92" s="32">
        <f t="shared" si="2"/>
        <v>192.71316013984844</v>
      </c>
      <c r="L92" s="32" t="e">
        <f>J92/I92*100</f>
        <v>#DIV/0!</v>
      </c>
    </row>
    <row r="93" spans="2:12" x14ac:dyDescent="0.25">
      <c r="B93" s="6"/>
      <c r="C93" s="6"/>
      <c r="D93" s="7"/>
      <c r="E93" s="7">
        <v>3294</v>
      </c>
      <c r="F93" s="7" t="s">
        <v>94</v>
      </c>
      <c r="G93" s="50">
        <v>243.09</v>
      </c>
      <c r="H93" s="3"/>
      <c r="I93" s="50">
        <v>159.25</v>
      </c>
      <c r="J93" s="49">
        <v>604.73</v>
      </c>
      <c r="K93" s="32">
        <f t="shared" si="2"/>
        <v>248.76794602822</v>
      </c>
      <c r="L93" s="32">
        <f>J93/I93*100</f>
        <v>379.73626373626377</v>
      </c>
    </row>
    <row r="94" spans="2:12" x14ac:dyDescent="0.25">
      <c r="B94" s="6"/>
      <c r="C94" s="6"/>
      <c r="D94" s="7"/>
      <c r="E94" s="7">
        <v>3295</v>
      </c>
      <c r="F94" s="7" t="s">
        <v>95</v>
      </c>
      <c r="G94" s="50">
        <v>17.579999999999998</v>
      </c>
      <c r="H94" s="3"/>
      <c r="I94" s="50">
        <v>123.92</v>
      </c>
      <c r="J94" s="49">
        <v>127.93</v>
      </c>
      <c r="K94" s="32">
        <f t="shared" si="2"/>
        <v>727.70193401592735</v>
      </c>
      <c r="L94" s="32">
        <f>J94/I94*100</f>
        <v>103.23595868302131</v>
      </c>
    </row>
    <row r="95" spans="2:12" x14ac:dyDescent="0.25">
      <c r="B95" s="6"/>
      <c r="C95" s="6"/>
      <c r="D95" s="7"/>
      <c r="E95" s="7">
        <v>3296</v>
      </c>
      <c r="F95" s="7" t="s">
        <v>96</v>
      </c>
      <c r="G95" s="50">
        <v>463.33</v>
      </c>
      <c r="H95" s="3"/>
      <c r="I95" s="3"/>
      <c r="J95" s="49"/>
      <c r="K95" s="32">
        <f t="shared" si="2"/>
        <v>0</v>
      </c>
      <c r="L95" s="32"/>
    </row>
    <row r="96" spans="2:12" x14ac:dyDescent="0.25">
      <c r="B96" s="6"/>
      <c r="C96" s="6"/>
      <c r="D96" s="7"/>
      <c r="E96" s="7">
        <v>3299</v>
      </c>
      <c r="F96" s="7" t="s">
        <v>92</v>
      </c>
      <c r="G96" s="50">
        <v>8213.15</v>
      </c>
      <c r="H96" s="3"/>
      <c r="I96" s="50">
        <v>8271.15</v>
      </c>
      <c r="J96" s="49">
        <v>9153.43</v>
      </c>
      <c r="K96" s="32">
        <f t="shared" si="2"/>
        <v>111.4484698319159</v>
      </c>
      <c r="L96" s="32">
        <f>J96/I96*100</f>
        <v>110.6669568318795</v>
      </c>
    </row>
    <row r="97" spans="2:12" x14ac:dyDescent="0.25">
      <c r="B97" s="6"/>
      <c r="C97" s="16">
        <v>34</v>
      </c>
      <c r="D97" s="7"/>
      <c r="E97" s="7"/>
      <c r="F97" s="7" t="s">
        <v>170</v>
      </c>
      <c r="G97" s="250">
        <v>1455.55</v>
      </c>
      <c r="H97" s="3"/>
      <c r="I97" s="250">
        <f>I99+I101</f>
        <v>2118.15</v>
      </c>
      <c r="J97" s="252">
        <v>1722.46</v>
      </c>
      <c r="K97" s="32">
        <f t="shared" si="2"/>
        <v>118.33739823434442</v>
      </c>
      <c r="L97" s="32"/>
    </row>
    <row r="98" spans="2:12" x14ac:dyDescent="0.25">
      <c r="B98" s="6"/>
      <c r="C98" s="6"/>
      <c r="D98" s="7">
        <v>343</v>
      </c>
      <c r="E98" s="7"/>
      <c r="F98" s="7" t="s">
        <v>97</v>
      </c>
      <c r="G98" s="3"/>
      <c r="H98" s="3"/>
      <c r="I98" s="250"/>
      <c r="J98" s="49"/>
      <c r="K98" s="32"/>
      <c r="L98" s="32"/>
    </row>
    <row r="99" spans="2:12" x14ac:dyDescent="0.25">
      <c r="B99" s="6"/>
      <c r="C99" s="6"/>
      <c r="D99" s="7"/>
      <c r="E99" s="7">
        <v>3431</v>
      </c>
      <c r="F99" s="7" t="s">
        <v>98</v>
      </c>
      <c r="G99" s="50">
        <v>1445.74</v>
      </c>
      <c r="H99" s="3"/>
      <c r="I99" s="50">
        <v>1990.84</v>
      </c>
      <c r="J99" s="49">
        <v>1595.15</v>
      </c>
      <c r="K99" s="32">
        <f t="shared" si="2"/>
        <v>110.33449997924937</v>
      </c>
      <c r="L99" s="32">
        <f>J99/I99*100</f>
        <v>80.124470072934045</v>
      </c>
    </row>
    <row r="100" spans="2:12" x14ac:dyDescent="0.25">
      <c r="B100" s="6"/>
      <c r="C100" s="6"/>
      <c r="D100" s="7"/>
      <c r="E100" s="7">
        <v>3432</v>
      </c>
      <c r="F100" s="7" t="s">
        <v>123</v>
      </c>
      <c r="G100" s="50">
        <v>0.04</v>
      </c>
      <c r="H100" s="3"/>
      <c r="I100" s="50"/>
      <c r="J100" s="49"/>
      <c r="K100" s="32">
        <f t="shared" si="2"/>
        <v>0</v>
      </c>
      <c r="L100" s="32"/>
    </row>
    <row r="101" spans="2:12" x14ac:dyDescent="0.25">
      <c r="B101" s="6"/>
      <c r="C101" s="6"/>
      <c r="D101" s="7"/>
      <c r="E101" s="7">
        <v>3433</v>
      </c>
      <c r="F101" s="7" t="s">
        <v>99</v>
      </c>
      <c r="G101" s="50">
        <v>9.77</v>
      </c>
      <c r="H101" s="3"/>
      <c r="I101" s="50">
        <v>127.31</v>
      </c>
      <c r="J101" s="49">
        <v>127.31</v>
      </c>
      <c r="K101" s="32">
        <f t="shared" si="2"/>
        <v>1303.0706243602867</v>
      </c>
      <c r="L101" s="32">
        <f>J101/I101*100</f>
        <v>100</v>
      </c>
    </row>
    <row r="102" spans="2:12" x14ac:dyDescent="0.25">
      <c r="B102" s="6"/>
      <c r="C102" s="16">
        <v>37</v>
      </c>
      <c r="D102" s="7"/>
      <c r="E102" s="7"/>
      <c r="F102" s="7" t="s">
        <v>101</v>
      </c>
      <c r="G102" s="250">
        <v>17950.240000000002</v>
      </c>
      <c r="H102" s="3"/>
      <c r="I102" s="250">
        <v>25000</v>
      </c>
      <c r="J102" s="252">
        <v>24040.53</v>
      </c>
      <c r="K102" s="32">
        <f t="shared" si="2"/>
        <v>133.92873855725605</v>
      </c>
      <c r="L102" s="32">
        <f>J102/I102*100</f>
        <v>96.162120000000002</v>
      </c>
    </row>
    <row r="103" spans="2:12" x14ac:dyDescent="0.25">
      <c r="B103" s="6"/>
      <c r="C103" s="6"/>
      <c r="D103" s="7">
        <v>372</v>
      </c>
      <c r="E103" s="7"/>
      <c r="F103" s="7" t="s">
        <v>100</v>
      </c>
      <c r="G103" s="3"/>
      <c r="H103" s="3"/>
      <c r="I103" s="3"/>
      <c r="J103" s="49"/>
      <c r="K103" s="32"/>
      <c r="L103" s="32"/>
    </row>
    <row r="104" spans="2:12" x14ac:dyDescent="0.25">
      <c r="B104" s="6"/>
      <c r="C104" s="6"/>
      <c r="D104" s="7"/>
      <c r="E104" s="7">
        <v>3721</v>
      </c>
      <c r="F104" s="7" t="s">
        <v>101</v>
      </c>
      <c r="G104" s="50">
        <v>17950.240000000002</v>
      </c>
      <c r="H104" s="3"/>
      <c r="I104" s="50">
        <v>25000</v>
      </c>
      <c r="J104" s="49">
        <v>23977.63</v>
      </c>
      <c r="K104" s="32">
        <f t="shared" si="2"/>
        <v>133.57832541514765</v>
      </c>
      <c r="L104" s="32">
        <f>J104/I104*100</f>
        <v>95.910520000000005</v>
      </c>
    </row>
    <row r="105" spans="2:12" x14ac:dyDescent="0.25">
      <c r="B105" s="6"/>
      <c r="C105" s="6"/>
      <c r="D105" s="7"/>
      <c r="E105" s="7">
        <v>3722</v>
      </c>
      <c r="F105" s="7" t="s">
        <v>102</v>
      </c>
      <c r="G105" s="3"/>
      <c r="H105" s="3"/>
      <c r="I105" s="50"/>
      <c r="J105" s="49">
        <v>62.9</v>
      </c>
      <c r="K105" s="32"/>
      <c r="L105" s="32"/>
    </row>
    <row r="106" spans="2:12" x14ac:dyDescent="0.25">
      <c r="B106" s="6"/>
      <c r="C106" s="6"/>
      <c r="D106" s="7"/>
      <c r="E106" s="7"/>
      <c r="F106" s="7"/>
      <c r="G106" s="3"/>
      <c r="H106" s="3"/>
      <c r="I106" s="3"/>
      <c r="J106" s="49"/>
      <c r="K106" s="32"/>
      <c r="L106" s="32"/>
    </row>
    <row r="107" spans="2:12" x14ac:dyDescent="0.25">
      <c r="B107" s="8">
        <v>4</v>
      </c>
      <c r="C107" s="9"/>
      <c r="D107" s="9"/>
      <c r="E107" s="9"/>
      <c r="F107" s="14" t="s">
        <v>6</v>
      </c>
      <c r="G107" s="250">
        <v>29465.55</v>
      </c>
      <c r="H107" s="3"/>
      <c r="I107" s="250">
        <f>I110+I113+I118</f>
        <v>25863.77</v>
      </c>
      <c r="J107" s="252">
        <v>24854.97</v>
      </c>
      <c r="K107" s="32">
        <f t="shared" si="2"/>
        <v>84.352642322983968</v>
      </c>
      <c r="L107" s="32">
        <f>J107/I107*100</f>
        <v>96.099563211395704</v>
      </c>
    </row>
    <row r="108" spans="2:12" x14ac:dyDescent="0.25">
      <c r="B108" s="10"/>
      <c r="C108" s="10">
        <v>41</v>
      </c>
      <c r="D108" s="10"/>
      <c r="E108" s="10"/>
      <c r="F108" s="15" t="s">
        <v>7</v>
      </c>
      <c r="G108" s="50">
        <v>575</v>
      </c>
      <c r="H108" s="3"/>
      <c r="I108" s="52">
        <v>637</v>
      </c>
      <c r="J108" s="51">
        <v>637.5</v>
      </c>
      <c r="K108" s="32">
        <f t="shared" si="2"/>
        <v>110.86956521739131</v>
      </c>
      <c r="L108" s="32">
        <f>J108/I108*100</f>
        <v>100.07849293563579</v>
      </c>
    </row>
    <row r="109" spans="2:12" x14ac:dyDescent="0.25">
      <c r="B109" s="10"/>
      <c r="C109" s="10"/>
      <c r="D109" s="6">
        <v>412</v>
      </c>
      <c r="E109" s="6"/>
      <c r="F109" s="6" t="s">
        <v>103</v>
      </c>
      <c r="G109" s="50">
        <v>575</v>
      </c>
      <c r="H109" s="3"/>
      <c r="I109" s="52">
        <v>637</v>
      </c>
      <c r="J109" s="51">
        <v>637.5</v>
      </c>
      <c r="K109" s="32">
        <f t="shared" si="2"/>
        <v>110.86956521739131</v>
      </c>
      <c r="L109" s="32">
        <f>J109/I109*100</f>
        <v>100.07849293563579</v>
      </c>
    </row>
    <row r="110" spans="2:12" x14ac:dyDescent="0.25">
      <c r="B110" s="10"/>
      <c r="C110" s="10"/>
      <c r="D110" s="6"/>
      <c r="E110" s="6">
        <v>4123</v>
      </c>
      <c r="F110" s="6" t="s">
        <v>104</v>
      </c>
      <c r="G110" s="50">
        <v>575</v>
      </c>
      <c r="H110" s="3"/>
      <c r="I110" s="52">
        <v>637</v>
      </c>
      <c r="J110" s="51">
        <v>637.5</v>
      </c>
      <c r="K110" s="32">
        <f t="shared" si="2"/>
        <v>110.86956521739131</v>
      </c>
      <c r="L110" s="32">
        <f>J110/I110*100</f>
        <v>100.07849293563579</v>
      </c>
    </row>
    <row r="111" spans="2:12" x14ac:dyDescent="0.25">
      <c r="B111" s="10"/>
      <c r="C111" s="10">
        <v>42</v>
      </c>
      <c r="D111" s="6"/>
      <c r="E111" s="6"/>
      <c r="F111" s="6" t="s">
        <v>6</v>
      </c>
      <c r="G111" s="250">
        <v>28890.55</v>
      </c>
      <c r="H111" s="3"/>
      <c r="I111" s="251">
        <f>I113+I118</f>
        <v>25226.77</v>
      </c>
      <c r="J111" s="252">
        <v>24217.47</v>
      </c>
      <c r="K111" s="32">
        <f t="shared" si="2"/>
        <v>83.824883915328712</v>
      </c>
      <c r="L111" s="32">
        <f>J111/I111*100</f>
        <v>95.999091441353769</v>
      </c>
    </row>
    <row r="112" spans="2:12" x14ac:dyDescent="0.25">
      <c r="B112" s="10"/>
      <c r="C112" s="10"/>
      <c r="D112" s="6">
        <v>422</v>
      </c>
      <c r="E112" s="6"/>
      <c r="F112" s="6" t="s">
        <v>105</v>
      </c>
      <c r="G112" s="50">
        <v>6271.55</v>
      </c>
      <c r="H112" s="3"/>
      <c r="I112" s="4"/>
      <c r="J112" s="51"/>
      <c r="K112" s="32"/>
      <c r="L112" s="32"/>
    </row>
    <row r="113" spans="2:12" x14ac:dyDescent="0.25">
      <c r="B113" s="10"/>
      <c r="C113" s="10"/>
      <c r="D113" s="6"/>
      <c r="E113" s="6">
        <v>4221</v>
      </c>
      <c r="F113" s="6" t="s">
        <v>106</v>
      </c>
      <c r="G113" s="50">
        <v>2660.42</v>
      </c>
      <c r="H113" s="3"/>
      <c r="I113" s="52">
        <v>2071.8000000000002</v>
      </c>
      <c r="J113" s="49">
        <v>1062.5</v>
      </c>
      <c r="K113" s="32">
        <f t="shared" si="2"/>
        <v>39.937303132588085</v>
      </c>
      <c r="L113" s="32">
        <f>J113/I113*100</f>
        <v>51.283907713099723</v>
      </c>
    </row>
    <row r="114" spans="2:12" x14ac:dyDescent="0.25">
      <c r="B114" s="10"/>
      <c r="C114" s="10"/>
      <c r="D114" s="6"/>
      <c r="E114" s="6">
        <v>4222</v>
      </c>
      <c r="F114" s="6" t="s">
        <v>124</v>
      </c>
      <c r="G114" s="50">
        <v>24.5</v>
      </c>
      <c r="H114" s="3"/>
      <c r="I114" s="52"/>
      <c r="J114" s="49"/>
      <c r="K114" s="32">
        <f t="shared" si="2"/>
        <v>0</v>
      </c>
      <c r="L114" s="32"/>
    </row>
    <row r="115" spans="2:12" x14ac:dyDescent="0.25">
      <c r="B115" s="10"/>
      <c r="C115" s="10"/>
      <c r="D115" s="6"/>
      <c r="E115" s="6">
        <v>4223</v>
      </c>
      <c r="F115" s="6" t="s">
        <v>125</v>
      </c>
      <c r="G115" s="50">
        <v>2579.25</v>
      </c>
      <c r="H115" s="3"/>
      <c r="I115" s="52"/>
      <c r="J115" s="49"/>
      <c r="K115" s="32">
        <f t="shared" si="2"/>
        <v>0</v>
      </c>
      <c r="L115" s="32"/>
    </row>
    <row r="116" spans="2:12" x14ac:dyDescent="0.25">
      <c r="B116" s="10"/>
      <c r="C116" s="10"/>
      <c r="D116" s="6"/>
      <c r="E116" s="6">
        <v>4227</v>
      </c>
      <c r="F116" s="6" t="s">
        <v>282</v>
      </c>
      <c r="G116" s="50">
        <v>1007.38</v>
      </c>
      <c r="H116" s="3"/>
      <c r="I116" s="52"/>
      <c r="J116" s="49"/>
      <c r="K116" s="32"/>
      <c r="L116" s="32"/>
    </row>
    <row r="117" spans="2:12" x14ac:dyDescent="0.25">
      <c r="B117" s="10"/>
      <c r="C117" s="10"/>
      <c r="D117" s="6">
        <v>424</v>
      </c>
      <c r="E117" s="6"/>
      <c r="F117" s="6" t="s">
        <v>107</v>
      </c>
      <c r="G117" s="250">
        <v>22619</v>
      </c>
      <c r="H117" s="3"/>
      <c r="I117" s="251">
        <v>23154.97</v>
      </c>
      <c r="J117" s="272">
        <v>23154.97</v>
      </c>
      <c r="K117" s="32">
        <f t="shared" si="2"/>
        <v>102.36955656748752</v>
      </c>
      <c r="L117" s="32">
        <f>J117/I117*100</f>
        <v>100</v>
      </c>
    </row>
    <row r="118" spans="2:12" x14ac:dyDescent="0.25">
      <c r="B118" s="10"/>
      <c r="C118" s="10"/>
      <c r="D118" s="6"/>
      <c r="E118" s="6">
        <v>4241</v>
      </c>
      <c r="F118" s="6" t="s">
        <v>108</v>
      </c>
      <c r="G118" s="50">
        <v>22619</v>
      </c>
      <c r="H118" s="3"/>
      <c r="I118" s="52">
        <v>23154.97</v>
      </c>
      <c r="J118" s="49">
        <v>23154.97</v>
      </c>
      <c r="K118" s="32">
        <f t="shared" ref="K118" si="4">J118/G118*100</f>
        <v>102.36955656748752</v>
      </c>
      <c r="L118" s="32">
        <f>J118/I118*100</f>
        <v>100</v>
      </c>
    </row>
    <row r="119" spans="2:12" x14ac:dyDescent="0.25">
      <c r="B119" s="10"/>
      <c r="C119" s="10" t="s">
        <v>22</v>
      </c>
      <c r="D119" s="6"/>
      <c r="E119" s="6"/>
      <c r="F119" s="6"/>
      <c r="G119" s="3"/>
      <c r="H119" s="3"/>
      <c r="I119" s="4"/>
      <c r="J119" s="32"/>
      <c r="K119" s="32"/>
      <c r="L119" s="32"/>
    </row>
    <row r="122" spans="2:12" ht="15" customHeight="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2:12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</row>
    <row r="124" spans="2:12" ht="4.5" customHeight="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</row>
  </sheetData>
  <mergeCells count="15">
    <mergeCell ref="B1:L1"/>
    <mergeCell ref="B2:L2"/>
    <mergeCell ref="B4:L4"/>
    <mergeCell ref="B6:L6"/>
    <mergeCell ref="B52:F52"/>
    <mergeCell ref="B9:F9"/>
    <mergeCell ref="B51:F51"/>
    <mergeCell ref="B8:F8"/>
    <mergeCell ref="B7:L7"/>
    <mergeCell ref="B5:L5"/>
    <mergeCell ref="B3:L3"/>
    <mergeCell ref="B40:L40"/>
    <mergeCell ref="B48:L49"/>
    <mergeCell ref="B41:F41"/>
    <mergeCell ref="B42:F4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workbookViewId="0">
      <selection activeCell="E4" sqref="E4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5" width="25.28515625" customWidth="1"/>
    <col min="6" max="6" width="26.85546875" customWidth="1"/>
    <col min="7" max="8" width="15.7109375" customWidth="1"/>
    <col min="14" max="14" width="9.14062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275" t="s">
        <v>43</v>
      </c>
      <c r="C2" s="275"/>
      <c r="D2" s="275"/>
      <c r="E2" s="275"/>
      <c r="F2" s="275"/>
      <c r="G2" s="275"/>
      <c r="H2" s="275"/>
    </row>
    <row r="3" spans="2:8" ht="18" x14ac:dyDescent="0.25">
      <c r="B3" s="44"/>
      <c r="C3" s="44"/>
      <c r="D3" s="44"/>
      <c r="E3" s="44"/>
      <c r="F3" s="45"/>
      <c r="G3" s="45"/>
      <c r="H3" s="45"/>
    </row>
    <row r="4" spans="2:8" ht="33.75" customHeight="1" x14ac:dyDescent="0.25">
      <c r="B4" s="38" t="s">
        <v>8</v>
      </c>
      <c r="C4" s="38" t="s">
        <v>63</v>
      </c>
      <c r="D4" s="38" t="s">
        <v>58</v>
      </c>
      <c r="E4" s="38" t="s">
        <v>272</v>
      </c>
      <c r="F4" s="38" t="s">
        <v>60</v>
      </c>
      <c r="G4" s="38" t="s">
        <v>28</v>
      </c>
      <c r="H4" s="38" t="s">
        <v>53</v>
      </c>
    </row>
    <row r="5" spans="2:8" x14ac:dyDescent="0.25">
      <c r="B5" s="38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40</v>
      </c>
      <c r="H5" s="39" t="s">
        <v>41</v>
      </c>
    </row>
    <row r="6" spans="2:8" ht="15.75" customHeight="1" x14ac:dyDescent="0.25">
      <c r="B6" s="5" t="s">
        <v>50</v>
      </c>
      <c r="C6" s="37"/>
      <c r="D6" s="37"/>
      <c r="E6" s="37"/>
      <c r="F6" s="37"/>
      <c r="G6" s="32"/>
      <c r="H6" s="32"/>
    </row>
    <row r="7" spans="2:8" x14ac:dyDescent="0.25">
      <c r="B7" s="5" t="s">
        <v>24</v>
      </c>
      <c r="C7" s="250">
        <v>1485510.5</v>
      </c>
      <c r="D7" s="3"/>
      <c r="E7" s="250">
        <v>1716820.46</v>
      </c>
      <c r="F7" s="252">
        <v>1714823.77</v>
      </c>
      <c r="G7" s="32">
        <f>F7/C7*100</f>
        <v>115.43666436554976</v>
      </c>
      <c r="H7" s="32">
        <f>F7/C8*100</f>
        <v>983.14558769367386</v>
      </c>
    </row>
    <row r="8" spans="2:8" ht="15.75" customHeight="1" x14ac:dyDescent="0.25">
      <c r="B8" s="24" t="s">
        <v>25</v>
      </c>
      <c r="C8" s="50">
        <v>174422.16</v>
      </c>
      <c r="D8" s="3"/>
      <c r="E8" s="50">
        <v>209769.02</v>
      </c>
      <c r="F8" s="49">
        <v>219335.43</v>
      </c>
      <c r="G8" s="32">
        <f t="shared" ref="G8:G26" si="0">F8/C8*100</f>
        <v>125.74974991709769</v>
      </c>
      <c r="H8" s="32">
        <f>F8/C8*100</f>
        <v>125.74974991709769</v>
      </c>
    </row>
    <row r="9" spans="2:8" x14ac:dyDescent="0.25">
      <c r="B9" s="63" t="s">
        <v>27</v>
      </c>
      <c r="C9" s="3"/>
      <c r="D9" s="3"/>
      <c r="E9" s="3"/>
      <c r="F9" s="32"/>
      <c r="G9" s="32"/>
      <c r="H9" s="32">
        <f t="shared" ref="H9:H27" si="1">F9/C10*100</f>
        <v>0</v>
      </c>
    </row>
    <row r="10" spans="2:8" x14ac:dyDescent="0.25">
      <c r="B10" s="25" t="s">
        <v>136</v>
      </c>
      <c r="C10" s="50">
        <v>16034.49</v>
      </c>
      <c r="D10" s="3"/>
      <c r="E10" s="50">
        <v>23173.03</v>
      </c>
      <c r="F10" s="49">
        <v>13396.05</v>
      </c>
      <c r="G10" s="32">
        <f t="shared" si="0"/>
        <v>83.545220334416612</v>
      </c>
      <c r="H10" s="32">
        <f>F10/C10*100</f>
        <v>83.545220334416612</v>
      </c>
    </row>
    <row r="11" spans="2:8" x14ac:dyDescent="0.25">
      <c r="B11" s="5" t="s">
        <v>131</v>
      </c>
      <c r="C11" s="3"/>
      <c r="D11" s="3"/>
      <c r="E11" s="4"/>
      <c r="F11" s="32"/>
      <c r="G11" s="32"/>
      <c r="H11" s="32">
        <f t="shared" si="1"/>
        <v>0</v>
      </c>
    </row>
    <row r="12" spans="2:8" x14ac:dyDescent="0.25">
      <c r="B12" s="26" t="s">
        <v>130</v>
      </c>
      <c r="C12" s="50">
        <v>70995.03</v>
      </c>
      <c r="D12" s="3"/>
      <c r="E12" s="52">
        <v>73866.89</v>
      </c>
      <c r="F12" s="49">
        <v>70995.03</v>
      </c>
      <c r="G12" s="32">
        <f t="shared" si="0"/>
        <v>100</v>
      </c>
      <c r="H12" s="32">
        <f>F12/C12*100</f>
        <v>100</v>
      </c>
    </row>
    <row r="13" spans="2:8" x14ac:dyDescent="0.25">
      <c r="B13" s="5" t="s">
        <v>132</v>
      </c>
      <c r="C13" s="3"/>
      <c r="D13" s="3"/>
      <c r="E13" s="4"/>
      <c r="F13" s="32"/>
      <c r="G13" s="32"/>
      <c r="H13" s="32">
        <f t="shared" si="1"/>
        <v>0</v>
      </c>
    </row>
    <row r="14" spans="2:8" x14ac:dyDescent="0.25">
      <c r="B14" s="64" t="s">
        <v>139</v>
      </c>
      <c r="C14" s="50">
        <v>45323.67</v>
      </c>
      <c r="D14" s="3"/>
      <c r="E14" s="4">
        <v>602.4</v>
      </c>
      <c r="F14" s="32">
        <v>1630</v>
      </c>
      <c r="G14" s="32">
        <f t="shared" si="0"/>
        <v>3.5963548406384569</v>
      </c>
      <c r="H14" s="32">
        <f t="shared" si="1"/>
        <v>0.13828382058514163</v>
      </c>
    </row>
    <row r="15" spans="2:8" x14ac:dyDescent="0.25">
      <c r="B15" s="26" t="s">
        <v>137</v>
      </c>
      <c r="C15" s="50">
        <v>1178735.1499999999</v>
      </c>
      <c r="D15" s="3"/>
      <c r="E15" s="52">
        <v>1360866.2</v>
      </c>
      <c r="F15" s="49">
        <v>1362068.4</v>
      </c>
      <c r="G15" s="32">
        <f t="shared" si="0"/>
        <v>115.55338788361406</v>
      </c>
      <c r="H15" s="32">
        <f>F15/C15*100</f>
        <v>115.55338788361406</v>
      </c>
    </row>
    <row r="16" spans="2:8" x14ac:dyDescent="0.25">
      <c r="B16" s="10" t="s">
        <v>138</v>
      </c>
      <c r="C16" s="50"/>
      <c r="D16" s="3"/>
      <c r="E16" s="52">
        <v>48542.92</v>
      </c>
      <c r="F16" s="49">
        <v>47398.86</v>
      </c>
      <c r="G16" s="32"/>
      <c r="H16" s="32" t="e">
        <f>F16/C16*100</f>
        <v>#DIV/0!</v>
      </c>
    </row>
    <row r="17" spans="2:11" x14ac:dyDescent="0.25">
      <c r="B17" s="26"/>
      <c r="C17" s="3"/>
      <c r="D17" s="3"/>
      <c r="E17" s="52"/>
      <c r="F17" s="32"/>
      <c r="G17" s="32"/>
      <c r="H17" s="32">
        <f t="shared" si="1"/>
        <v>0</v>
      </c>
    </row>
    <row r="18" spans="2:11" ht="15.75" customHeight="1" x14ac:dyDescent="0.25">
      <c r="B18" s="5" t="s">
        <v>51</v>
      </c>
      <c r="C18" s="250">
        <v>1464706.18</v>
      </c>
      <c r="D18" s="3"/>
      <c r="E18" s="251">
        <v>1781942.69</v>
      </c>
      <c r="F18" s="252">
        <v>1727056.78</v>
      </c>
      <c r="G18" s="32">
        <f t="shared" si="0"/>
        <v>117.91148310714441</v>
      </c>
      <c r="H18" s="32">
        <f>F18/C18*100</f>
        <v>117.91148310714441</v>
      </c>
    </row>
    <row r="19" spans="2:11" ht="15.75" customHeight="1" x14ac:dyDescent="0.25">
      <c r="B19" s="5" t="s">
        <v>24</v>
      </c>
      <c r="C19" s="3"/>
      <c r="D19" s="3"/>
      <c r="E19" s="3"/>
      <c r="F19" s="32"/>
      <c r="G19" s="32"/>
      <c r="H19" s="32">
        <f t="shared" si="1"/>
        <v>0</v>
      </c>
    </row>
    <row r="20" spans="2:11" x14ac:dyDescent="0.25">
      <c r="B20" s="24" t="s">
        <v>25</v>
      </c>
      <c r="C20" s="50">
        <v>174422.16</v>
      </c>
      <c r="D20" s="3"/>
      <c r="E20" s="50">
        <v>209769.02</v>
      </c>
      <c r="F20" s="49">
        <v>219335.43</v>
      </c>
      <c r="G20" s="32">
        <f t="shared" si="0"/>
        <v>125.74974991709769</v>
      </c>
      <c r="H20" s="32">
        <f>F20/C20*100</f>
        <v>125.74974991709769</v>
      </c>
    </row>
    <row r="21" spans="2:11" x14ac:dyDescent="0.25">
      <c r="B21" s="5" t="s">
        <v>135</v>
      </c>
      <c r="C21" s="3"/>
      <c r="D21" s="3"/>
      <c r="E21" s="4"/>
      <c r="F21" s="32"/>
      <c r="G21" s="32"/>
      <c r="H21" s="32">
        <f t="shared" si="1"/>
        <v>0</v>
      </c>
    </row>
    <row r="22" spans="2:11" x14ac:dyDescent="0.25">
      <c r="B22" s="26" t="s">
        <v>129</v>
      </c>
      <c r="C22" s="50">
        <v>16034.49</v>
      </c>
      <c r="D22" s="3"/>
      <c r="E22" s="52">
        <v>23176.69</v>
      </c>
      <c r="F22" s="32">
        <v>26646.03</v>
      </c>
      <c r="G22" s="32">
        <f t="shared" si="0"/>
        <v>166.17946688669235</v>
      </c>
      <c r="H22" s="32">
        <f>F22/C22*100</f>
        <v>166.17946688669235</v>
      </c>
    </row>
    <row r="23" spans="2:11" x14ac:dyDescent="0.25">
      <c r="B23" s="5" t="s">
        <v>131</v>
      </c>
      <c r="C23" s="3"/>
      <c r="D23" s="3"/>
      <c r="E23" s="4"/>
      <c r="F23" s="32"/>
      <c r="G23" s="32"/>
      <c r="H23" s="32">
        <f t="shared" si="1"/>
        <v>0</v>
      </c>
    </row>
    <row r="24" spans="2:11" x14ac:dyDescent="0.25">
      <c r="B24" s="26" t="s">
        <v>130</v>
      </c>
      <c r="C24" s="50">
        <v>70995.03</v>
      </c>
      <c r="D24" s="3"/>
      <c r="E24" s="52">
        <v>71171.990000000005</v>
      </c>
      <c r="F24" s="49">
        <v>55970.63</v>
      </c>
      <c r="G24" s="32">
        <f t="shared" si="0"/>
        <v>78.837391856866603</v>
      </c>
      <c r="H24" s="32">
        <f>F24/C24*100</f>
        <v>78.837391856866603</v>
      </c>
    </row>
    <row r="25" spans="2:11" x14ac:dyDescent="0.25">
      <c r="B25" s="61" t="s">
        <v>132</v>
      </c>
      <c r="C25" s="3"/>
      <c r="D25" s="3"/>
      <c r="E25" s="4"/>
      <c r="F25" s="32"/>
      <c r="G25" s="32"/>
      <c r="H25" s="32">
        <f t="shared" si="1"/>
        <v>0</v>
      </c>
    </row>
    <row r="26" spans="2:11" x14ac:dyDescent="0.25">
      <c r="B26" s="26" t="s">
        <v>133</v>
      </c>
      <c r="C26" s="50">
        <v>1157930.83</v>
      </c>
      <c r="D26" s="3"/>
      <c r="E26" s="52">
        <v>1411982.04</v>
      </c>
      <c r="F26" s="49">
        <v>1374028.87</v>
      </c>
      <c r="G26" s="32">
        <f t="shared" si="0"/>
        <v>118.66243081203736</v>
      </c>
      <c r="H26" s="32">
        <f>F26/C26*100</f>
        <v>118.66243081203736</v>
      </c>
    </row>
    <row r="27" spans="2:11" x14ac:dyDescent="0.25">
      <c r="B27" s="26" t="s">
        <v>134</v>
      </c>
      <c r="C27" s="3"/>
      <c r="D27" s="3"/>
      <c r="E27" s="52">
        <v>65842.95</v>
      </c>
      <c r="F27" s="51">
        <v>51075.82</v>
      </c>
      <c r="G27" s="32"/>
      <c r="H27" s="32">
        <f t="shared" si="1"/>
        <v>112.69127147029356</v>
      </c>
    </row>
    <row r="28" spans="2:11" ht="15.75" customHeight="1" x14ac:dyDescent="0.25">
      <c r="B28" s="10" t="s">
        <v>263</v>
      </c>
      <c r="C28" s="50">
        <v>45323.67</v>
      </c>
      <c r="D28" s="3"/>
      <c r="E28" s="4"/>
      <c r="F28" s="32"/>
      <c r="G28" s="32"/>
      <c r="H28" s="32"/>
    </row>
    <row r="29" spans="2:11" x14ac:dyDescent="0.25">
      <c r="C29" s="249"/>
      <c r="E29" s="249"/>
    </row>
    <row r="30" spans="2:11" ht="15" customHeight="1" x14ac:dyDescent="0.25">
      <c r="B30" s="33"/>
      <c r="C30" s="248"/>
      <c r="D30" s="33"/>
      <c r="E30" s="62"/>
      <c r="F30" s="33"/>
      <c r="G30" s="33"/>
      <c r="H30" s="33"/>
      <c r="I30" s="33"/>
      <c r="J30" s="33"/>
      <c r="K30" s="33"/>
    </row>
    <row r="31" spans="2:1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2:11" x14ac:dyDescent="0.25">
      <c r="B32" s="33"/>
      <c r="C32" s="33"/>
      <c r="D32" s="33"/>
      <c r="E32" s="33"/>
      <c r="F32" s="33"/>
      <c r="G32" s="33"/>
      <c r="H32" s="33"/>
      <c r="I32" s="33"/>
      <c r="J32" s="33"/>
      <c r="K32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G4" sqref="G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2"/>
      <c r="G1" s="2"/>
      <c r="H1" s="2"/>
    </row>
    <row r="2" spans="2:8" ht="15.75" customHeight="1" x14ac:dyDescent="0.25">
      <c r="B2" s="275" t="s">
        <v>44</v>
      </c>
      <c r="C2" s="275"/>
      <c r="D2" s="275"/>
      <c r="E2" s="275"/>
      <c r="F2" s="275"/>
      <c r="G2" s="275"/>
      <c r="H2" s="275"/>
    </row>
    <row r="3" spans="2:8" ht="18" x14ac:dyDescent="0.25">
      <c r="B3" s="44"/>
      <c r="C3" s="44"/>
      <c r="D3" s="44"/>
      <c r="E3" s="44"/>
      <c r="F3" s="45"/>
      <c r="G3" s="45"/>
      <c r="H3" s="45"/>
    </row>
    <row r="4" spans="2:8" ht="25.5" x14ac:dyDescent="0.25">
      <c r="B4" s="38" t="s">
        <v>8</v>
      </c>
      <c r="C4" s="38" t="s">
        <v>61</v>
      </c>
      <c r="D4" s="38" t="s">
        <v>58</v>
      </c>
      <c r="E4" s="38" t="s">
        <v>59</v>
      </c>
      <c r="F4" s="38" t="s">
        <v>62</v>
      </c>
      <c r="G4" s="38" t="s">
        <v>28</v>
      </c>
      <c r="H4" s="38" t="s">
        <v>53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40</v>
      </c>
      <c r="H5" s="39" t="s">
        <v>41</v>
      </c>
    </row>
    <row r="6" spans="2:8" ht="15.75" customHeight="1" x14ac:dyDescent="0.25">
      <c r="B6" s="5" t="s">
        <v>51</v>
      </c>
      <c r="C6" s="3"/>
      <c r="D6" s="3"/>
      <c r="E6" s="3"/>
      <c r="F6" s="32"/>
      <c r="G6" s="32"/>
      <c r="H6" s="32"/>
    </row>
    <row r="7" spans="2:8" ht="15.75" customHeight="1" x14ac:dyDescent="0.25">
      <c r="B7" s="5" t="s">
        <v>9</v>
      </c>
      <c r="C7" s="3"/>
      <c r="D7" s="3"/>
      <c r="E7" s="3"/>
      <c r="F7" s="32"/>
      <c r="G7" s="32"/>
      <c r="H7" s="32"/>
    </row>
    <row r="8" spans="2:8" ht="25.5" x14ac:dyDescent="0.25">
      <c r="B8" s="12" t="s">
        <v>10</v>
      </c>
      <c r="C8" s="3"/>
      <c r="D8" s="3"/>
      <c r="E8" s="3"/>
      <c r="F8" s="32"/>
      <c r="G8" s="32"/>
      <c r="H8" s="32"/>
    </row>
    <row r="9" spans="2:8" x14ac:dyDescent="0.25">
      <c r="B9" s="23" t="s">
        <v>11</v>
      </c>
      <c r="C9" s="3"/>
      <c r="D9" s="3"/>
      <c r="E9" s="3"/>
      <c r="F9" s="32"/>
      <c r="G9" s="32"/>
      <c r="H9" s="32"/>
    </row>
    <row r="10" spans="2:8" x14ac:dyDescent="0.25">
      <c r="B10" s="11" t="s">
        <v>22</v>
      </c>
      <c r="C10" s="3"/>
      <c r="D10" s="3"/>
      <c r="E10" s="3"/>
      <c r="F10" s="32"/>
      <c r="G10" s="32"/>
      <c r="H10" s="32"/>
    </row>
    <row r="11" spans="2:8" x14ac:dyDescent="0.25">
      <c r="B11" s="5" t="s">
        <v>12</v>
      </c>
      <c r="C11" s="3"/>
      <c r="D11" s="3"/>
      <c r="E11" s="4"/>
      <c r="F11" s="32"/>
      <c r="G11" s="32"/>
      <c r="H11" s="32"/>
    </row>
    <row r="12" spans="2:8" ht="25.5" x14ac:dyDescent="0.25">
      <c r="B12" s="26" t="s">
        <v>13</v>
      </c>
      <c r="C12" s="3"/>
      <c r="D12" s="3"/>
      <c r="E12" s="4"/>
      <c r="F12" s="32"/>
      <c r="G12" s="32"/>
      <c r="H12" s="32"/>
    </row>
    <row r="13" spans="2:8" x14ac:dyDescent="0.25">
      <c r="B13" s="10" t="s">
        <v>22</v>
      </c>
      <c r="C13" s="3"/>
      <c r="D13" s="3"/>
      <c r="E13" s="4"/>
      <c r="F13" s="32"/>
      <c r="G13" s="32"/>
      <c r="H13" s="32"/>
    </row>
    <row r="15" spans="2:8" x14ac:dyDescent="0.25">
      <c r="B15" s="33"/>
      <c r="C15" s="33"/>
      <c r="D15" s="33"/>
      <c r="E15" s="33"/>
      <c r="F15" s="33"/>
      <c r="G15" s="33"/>
      <c r="H15" s="33"/>
    </row>
    <row r="16" spans="2:8" x14ac:dyDescent="0.25">
      <c r="B16" s="33"/>
      <c r="C16" s="33"/>
      <c r="D16" s="33"/>
      <c r="E16" s="33"/>
      <c r="F16" s="33"/>
      <c r="G16" s="33"/>
      <c r="H16" s="33"/>
    </row>
    <row r="17" spans="2:8" x14ac:dyDescent="0.25">
      <c r="B17" s="33"/>
      <c r="C17" s="33"/>
      <c r="D17" s="33"/>
      <c r="E17" s="33"/>
      <c r="F17" s="33"/>
      <c r="G17" s="33"/>
      <c r="H17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"/>
      <c r="C1" s="1"/>
      <c r="D1" s="13"/>
      <c r="E1" s="1"/>
      <c r="F1" s="1"/>
      <c r="G1" s="1"/>
      <c r="H1" s="1"/>
      <c r="I1" s="1"/>
      <c r="J1" s="1"/>
      <c r="K1" s="1"/>
      <c r="L1" s="13"/>
    </row>
    <row r="2" spans="2:12" ht="15.75" customHeight="1" x14ac:dyDescent="0.25">
      <c r="B2" s="275" t="s">
        <v>17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2:12" ht="18" x14ac:dyDescent="0.25">
      <c r="B3" s="44"/>
      <c r="C3" s="44"/>
      <c r="D3" s="44"/>
      <c r="E3" s="44"/>
      <c r="F3" s="44"/>
      <c r="G3" s="44"/>
      <c r="H3" s="44"/>
      <c r="I3" s="44"/>
      <c r="J3" s="45"/>
      <c r="K3" s="45"/>
      <c r="L3" s="45"/>
    </row>
    <row r="4" spans="2:12" ht="18" customHeight="1" x14ac:dyDescent="0.25">
      <c r="B4" s="275" t="s">
        <v>55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</row>
    <row r="5" spans="2:12" ht="15.75" customHeight="1" x14ac:dyDescent="0.25">
      <c r="B5" s="275" t="s">
        <v>45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</row>
    <row r="6" spans="2:12" ht="18" x14ac:dyDescent="0.25">
      <c r="B6" s="44"/>
      <c r="C6" s="44"/>
      <c r="D6" s="44"/>
      <c r="E6" s="44"/>
      <c r="F6" s="44"/>
      <c r="G6" s="44"/>
      <c r="H6" s="44"/>
      <c r="I6" s="44"/>
      <c r="J6" s="45"/>
      <c r="K6" s="45"/>
      <c r="L6" s="45"/>
    </row>
    <row r="7" spans="2:12" ht="25.5" customHeight="1" x14ac:dyDescent="0.25">
      <c r="B7" s="325" t="s">
        <v>8</v>
      </c>
      <c r="C7" s="326"/>
      <c r="D7" s="326"/>
      <c r="E7" s="326"/>
      <c r="F7" s="327"/>
      <c r="G7" s="40" t="s">
        <v>63</v>
      </c>
      <c r="H7" s="40" t="s">
        <v>58</v>
      </c>
      <c r="I7" s="40" t="s">
        <v>59</v>
      </c>
      <c r="J7" s="40" t="s">
        <v>60</v>
      </c>
      <c r="K7" s="40" t="s">
        <v>28</v>
      </c>
      <c r="L7" s="40" t="s">
        <v>53</v>
      </c>
    </row>
    <row r="8" spans="2:12" x14ac:dyDescent="0.25">
      <c r="B8" s="325">
        <v>1</v>
      </c>
      <c r="C8" s="326"/>
      <c r="D8" s="326"/>
      <c r="E8" s="326"/>
      <c r="F8" s="327"/>
      <c r="G8" s="41">
        <v>2</v>
      </c>
      <c r="H8" s="41">
        <v>3</v>
      </c>
      <c r="I8" s="41">
        <v>4</v>
      </c>
      <c r="J8" s="41">
        <v>5</v>
      </c>
      <c r="K8" s="41" t="s">
        <v>40</v>
      </c>
      <c r="L8" s="41" t="s">
        <v>41</v>
      </c>
    </row>
    <row r="9" spans="2:12" ht="25.5" x14ac:dyDescent="0.25">
      <c r="B9" s="5">
        <v>8</v>
      </c>
      <c r="C9" s="5"/>
      <c r="D9" s="5"/>
      <c r="E9" s="5"/>
      <c r="F9" s="5" t="s">
        <v>14</v>
      </c>
      <c r="G9" s="3"/>
      <c r="H9" s="3"/>
      <c r="I9" s="3"/>
      <c r="J9" s="32"/>
      <c r="K9" s="32"/>
      <c r="L9" s="32"/>
    </row>
    <row r="10" spans="2:12" x14ac:dyDescent="0.25">
      <c r="B10" s="5"/>
      <c r="C10" s="10">
        <v>84</v>
      </c>
      <c r="D10" s="10"/>
      <c r="E10" s="10"/>
      <c r="F10" s="10" t="s">
        <v>19</v>
      </c>
      <c r="G10" s="3"/>
      <c r="H10" s="3"/>
      <c r="I10" s="3"/>
      <c r="J10" s="32"/>
      <c r="K10" s="32"/>
      <c r="L10" s="32"/>
    </row>
    <row r="11" spans="2:12" ht="51" x14ac:dyDescent="0.25">
      <c r="B11" s="6"/>
      <c r="C11" s="6"/>
      <c r="D11" s="6">
        <v>841</v>
      </c>
      <c r="E11" s="6"/>
      <c r="F11" s="27" t="s">
        <v>46</v>
      </c>
      <c r="G11" s="3"/>
      <c r="H11" s="3"/>
      <c r="I11" s="3"/>
      <c r="J11" s="32"/>
      <c r="K11" s="32"/>
      <c r="L11" s="32"/>
    </row>
    <row r="12" spans="2:12" ht="25.5" x14ac:dyDescent="0.25">
      <c r="B12" s="6"/>
      <c r="C12" s="6"/>
      <c r="D12" s="6"/>
      <c r="E12" s="6">
        <v>8413</v>
      </c>
      <c r="F12" s="27" t="s">
        <v>47</v>
      </c>
      <c r="G12" s="3"/>
      <c r="H12" s="3"/>
      <c r="I12" s="3"/>
      <c r="J12" s="32"/>
      <c r="K12" s="32"/>
      <c r="L12" s="32"/>
    </row>
    <row r="13" spans="2:12" x14ac:dyDescent="0.25">
      <c r="B13" s="6"/>
      <c r="C13" s="6"/>
      <c r="D13" s="6"/>
      <c r="E13" s="7" t="s">
        <v>26</v>
      </c>
      <c r="F13" s="12"/>
      <c r="G13" s="3"/>
      <c r="H13" s="3"/>
      <c r="I13" s="3"/>
      <c r="J13" s="32"/>
      <c r="K13" s="32"/>
      <c r="L13" s="32"/>
    </row>
    <row r="14" spans="2:12" ht="25.5" x14ac:dyDescent="0.25">
      <c r="B14" s="8">
        <v>5</v>
      </c>
      <c r="C14" s="9"/>
      <c r="D14" s="9"/>
      <c r="E14" s="9"/>
      <c r="F14" s="14" t="s">
        <v>15</v>
      </c>
      <c r="G14" s="3"/>
      <c r="H14" s="3"/>
      <c r="I14" s="3"/>
      <c r="J14" s="32"/>
      <c r="K14" s="32"/>
      <c r="L14" s="32"/>
    </row>
    <row r="15" spans="2:12" ht="25.5" x14ac:dyDescent="0.25">
      <c r="B15" s="10"/>
      <c r="C15" s="10">
        <v>54</v>
      </c>
      <c r="D15" s="10"/>
      <c r="E15" s="10"/>
      <c r="F15" s="15" t="s">
        <v>20</v>
      </c>
      <c r="G15" s="3"/>
      <c r="H15" s="3"/>
      <c r="I15" s="4"/>
      <c r="J15" s="32"/>
      <c r="K15" s="32"/>
      <c r="L15" s="32"/>
    </row>
    <row r="16" spans="2:12" ht="63.75" x14ac:dyDescent="0.25">
      <c r="B16" s="10"/>
      <c r="C16" s="10"/>
      <c r="D16" s="10">
        <v>541</v>
      </c>
      <c r="E16" s="27"/>
      <c r="F16" s="27" t="s">
        <v>48</v>
      </c>
      <c r="G16" s="3"/>
      <c r="H16" s="3"/>
      <c r="I16" s="4"/>
      <c r="J16" s="32"/>
      <c r="K16" s="32"/>
      <c r="L16" s="32"/>
    </row>
    <row r="17" spans="2:12" ht="38.25" x14ac:dyDescent="0.25">
      <c r="B17" s="10"/>
      <c r="C17" s="10"/>
      <c r="D17" s="10"/>
      <c r="E17" s="27">
        <v>5413</v>
      </c>
      <c r="F17" s="27" t="s">
        <v>49</v>
      </c>
      <c r="G17" s="3"/>
      <c r="H17" s="3"/>
      <c r="I17" s="4"/>
      <c r="J17" s="32"/>
      <c r="K17" s="32"/>
      <c r="L17" s="32"/>
    </row>
    <row r="18" spans="2:12" x14ac:dyDescent="0.25">
      <c r="B18" s="11"/>
      <c r="C18" s="9"/>
      <c r="D18" s="9"/>
      <c r="E18" s="9"/>
      <c r="F18" s="14" t="s">
        <v>26</v>
      </c>
      <c r="G18" s="3"/>
      <c r="H18" s="3"/>
      <c r="I18" s="3"/>
      <c r="J18" s="32"/>
      <c r="K18" s="32"/>
      <c r="L18" s="32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2"/>
  <sheetViews>
    <sheetView tabSelected="1" workbookViewId="0">
      <selection activeCell="E229" sqref="E229"/>
    </sheetView>
  </sheetViews>
  <sheetFormatPr defaultRowHeight="15" x14ac:dyDescent="0.25"/>
  <cols>
    <col min="2" max="2" width="7.42578125" bestFit="1" customWidth="1"/>
    <col min="3" max="3" width="10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1"/>
      <c r="C1" s="1"/>
      <c r="D1" s="1"/>
      <c r="E1" s="1"/>
      <c r="F1" s="1"/>
      <c r="G1" s="1"/>
      <c r="H1" s="1"/>
      <c r="I1" s="2"/>
      <c r="J1" s="2"/>
    </row>
    <row r="2" spans="2:10" ht="18" customHeight="1" x14ac:dyDescent="0.25">
      <c r="B2" s="275" t="s">
        <v>16</v>
      </c>
      <c r="C2" s="275"/>
      <c r="D2" s="275"/>
      <c r="E2" s="275"/>
      <c r="F2" s="275"/>
      <c r="G2" s="275"/>
      <c r="H2" s="275"/>
      <c r="I2" s="275"/>
      <c r="J2" s="28"/>
    </row>
    <row r="3" spans="2:10" ht="18" x14ac:dyDescent="0.25">
      <c r="B3" s="44"/>
      <c r="C3" s="44"/>
      <c r="D3" s="44"/>
      <c r="E3" s="44"/>
      <c r="F3" s="44"/>
      <c r="G3" s="44"/>
      <c r="H3" s="44"/>
      <c r="I3" s="45"/>
      <c r="J3" s="2"/>
    </row>
    <row r="4" spans="2:10" ht="15.75" x14ac:dyDescent="0.25">
      <c r="B4" s="346" t="s">
        <v>57</v>
      </c>
      <c r="C4" s="346"/>
      <c r="D4" s="346"/>
      <c r="E4" s="346"/>
      <c r="F4" s="346"/>
      <c r="G4" s="346"/>
      <c r="H4" s="346"/>
      <c r="I4" s="346"/>
    </row>
    <row r="5" spans="2:10" ht="18" x14ac:dyDescent="0.25">
      <c r="B5" s="44"/>
      <c r="C5" s="44"/>
      <c r="D5" s="44"/>
      <c r="E5" s="44"/>
      <c r="F5" s="44"/>
      <c r="G5" s="44"/>
      <c r="H5" s="44"/>
      <c r="I5" s="45"/>
    </row>
    <row r="7" spans="2:10" ht="15.75" x14ac:dyDescent="0.25">
      <c r="B7" s="65"/>
      <c r="C7" s="342"/>
      <c r="D7" s="342"/>
      <c r="E7" s="66"/>
      <c r="F7" s="66"/>
      <c r="G7" s="67"/>
      <c r="H7" s="42"/>
      <c r="I7" s="42"/>
    </row>
    <row r="8" spans="2:10" ht="15.75" x14ac:dyDescent="0.25">
      <c r="B8" s="65"/>
      <c r="C8" s="343"/>
      <c r="D8" s="343"/>
      <c r="E8" s="343"/>
      <c r="F8" s="343"/>
      <c r="G8" s="343"/>
      <c r="H8" s="42"/>
      <c r="I8" s="42"/>
    </row>
    <row r="9" spans="2:10" ht="15.75" x14ac:dyDescent="0.25">
      <c r="B9" s="68"/>
      <c r="C9" s="343"/>
      <c r="D9" s="343"/>
      <c r="E9" s="343"/>
      <c r="F9" s="343"/>
      <c r="G9" s="343"/>
      <c r="H9" s="42"/>
      <c r="I9" s="42"/>
    </row>
    <row r="10" spans="2:10" ht="15.75" x14ac:dyDescent="0.25">
      <c r="B10" s="69"/>
      <c r="C10" s="70"/>
      <c r="D10" s="70"/>
      <c r="E10" s="71"/>
      <c r="F10" s="71"/>
      <c r="G10" s="72"/>
    </row>
    <row r="11" spans="2:10" ht="15.75" x14ac:dyDescent="0.25">
      <c r="B11" s="73" t="s">
        <v>140</v>
      </c>
      <c r="C11" s="74" t="s">
        <v>141</v>
      </c>
      <c r="D11" s="75" t="s">
        <v>142</v>
      </c>
      <c r="E11" s="76" t="s">
        <v>143</v>
      </c>
      <c r="F11" s="77" t="s">
        <v>144</v>
      </c>
      <c r="G11" s="78" t="s">
        <v>145</v>
      </c>
    </row>
    <row r="12" spans="2:10" x14ac:dyDescent="0.25">
      <c r="B12" s="79"/>
      <c r="C12" s="344">
        <v>1</v>
      </c>
      <c r="D12" s="345"/>
      <c r="E12" s="80">
        <v>2</v>
      </c>
      <c r="F12" s="81">
        <v>3</v>
      </c>
      <c r="G12" s="82" t="s">
        <v>146</v>
      </c>
    </row>
    <row r="13" spans="2:10" ht="15.75" x14ac:dyDescent="0.25">
      <c r="B13" s="83">
        <v>11</v>
      </c>
      <c r="C13" s="84"/>
      <c r="D13" s="85"/>
      <c r="E13" s="86"/>
      <c r="F13" s="87"/>
      <c r="G13" s="88"/>
    </row>
    <row r="14" spans="2:10" ht="31.5" x14ac:dyDescent="0.25">
      <c r="B14" s="89"/>
      <c r="C14" s="90" t="s">
        <v>147</v>
      </c>
      <c r="D14" s="91" t="s">
        <v>148</v>
      </c>
      <c r="E14" s="92">
        <f>E15</f>
        <v>69950</v>
      </c>
      <c r="F14" s="93">
        <f>F15</f>
        <v>69950</v>
      </c>
      <c r="G14" s="88">
        <f>F14/E14*100</f>
        <v>100</v>
      </c>
    </row>
    <row r="15" spans="2:10" ht="15.75" x14ac:dyDescent="0.25">
      <c r="B15" s="94"/>
      <c r="C15" s="95">
        <v>11</v>
      </c>
      <c r="D15" s="96" t="s">
        <v>149</v>
      </c>
      <c r="E15" s="97">
        <f>SUM(E16)</f>
        <v>69950</v>
      </c>
      <c r="F15" s="98">
        <f>SUM(F16)</f>
        <v>69950</v>
      </c>
      <c r="G15" s="88">
        <f t="shared" ref="G15:G70" si="0">F15/E15*100</f>
        <v>100</v>
      </c>
    </row>
    <row r="16" spans="2:10" ht="15.75" x14ac:dyDescent="0.25">
      <c r="B16" s="99"/>
      <c r="C16" s="100">
        <v>3</v>
      </c>
      <c r="D16" s="101" t="s">
        <v>4</v>
      </c>
      <c r="E16" s="102">
        <f>SUM(E17,E23,E51)</f>
        <v>69950</v>
      </c>
      <c r="F16" s="103">
        <f>SUM(F17,F23,F51)</f>
        <v>69950</v>
      </c>
      <c r="G16" s="88">
        <f t="shared" si="0"/>
        <v>100</v>
      </c>
    </row>
    <row r="17" spans="2:7" ht="15.75" x14ac:dyDescent="0.25">
      <c r="B17" s="73"/>
      <c r="C17" s="104">
        <v>31</v>
      </c>
      <c r="D17" s="105" t="s">
        <v>5</v>
      </c>
      <c r="E17" s="106"/>
      <c r="F17" s="107"/>
      <c r="G17" s="88"/>
    </row>
    <row r="18" spans="2:7" ht="15.75" x14ac:dyDescent="0.25">
      <c r="B18" s="108"/>
      <c r="C18" s="109">
        <v>311</v>
      </c>
      <c r="D18" s="110" t="s">
        <v>150</v>
      </c>
      <c r="E18" s="111">
        <f>SUM(E19)</f>
        <v>0</v>
      </c>
      <c r="F18" s="112">
        <f>SUM(F19)</f>
        <v>0</v>
      </c>
      <c r="G18" s="88"/>
    </row>
    <row r="19" spans="2:7" ht="15.75" x14ac:dyDescent="0.25">
      <c r="B19" s="108"/>
      <c r="C19" s="113">
        <v>3111</v>
      </c>
      <c r="D19" s="114" t="s">
        <v>37</v>
      </c>
      <c r="E19" s="115"/>
      <c r="F19" s="116"/>
      <c r="G19" s="88"/>
    </row>
    <row r="20" spans="2:7" ht="15.75" x14ac:dyDescent="0.25">
      <c r="B20" s="108"/>
      <c r="C20" s="109">
        <v>313</v>
      </c>
      <c r="D20" s="110" t="s">
        <v>118</v>
      </c>
      <c r="E20" s="102">
        <f>SUM(E21:E22)</f>
        <v>0</v>
      </c>
      <c r="F20" s="103">
        <f>SUM(F21:F22)</f>
        <v>0</v>
      </c>
      <c r="G20" s="88"/>
    </row>
    <row r="21" spans="2:7" ht="31.5" x14ac:dyDescent="0.25">
      <c r="B21" s="108"/>
      <c r="C21" s="113">
        <v>3132</v>
      </c>
      <c r="D21" s="114" t="s">
        <v>119</v>
      </c>
      <c r="E21" s="115"/>
      <c r="F21" s="116"/>
      <c r="G21" s="88"/>
    </row>
    <row r="22" spans="2:7" ht="47.25" x14ac:dyDescent="0.25">
      <c r="B22" s="108"/>
      <c r="C22" s="113">
        <v>3133</v>
      </c>
      <c r="D22" s="114" t="s">
        <v>151</v>
      </c>
      <c r="E22" s="115"/>
      <c r="F22" s="116"/>
      <c r="G22" s="88"/>
    </row>
    <row r="23" spans="2:7" ht="15.75" x14ac:dyDescent="0.25">
      <c r="B23" s="73"/>
      <c r="C23" s="104">
        <v>32</v>
      </c>
      <c r="D23" s="105" t="s">
        <v>18</v>
      </c>
      <c r="E23" s="117">
        <v>69950</v>
      </c>
      <c r="F23" s="118">
        <v>69950</v>
      </c>
      <c r="G23" s="88">
        <f t="shared" si="0"/>
        <v>100</v>
      </c>
    </row>
    <row r="24" spans="2:7" ht="31.5" x14ac:dyDescent="0.25">
      <c r="B24" s="108"/>
      <c r="C24" s="109">
        <v>321</v>
      </c>
      <c r="D24" s="110" t="s">
        <v>38</v>
      </c>
      <c r="E24" s="102">
        <f>SUM(E25:E27)</f>
        <v>0</v>
      </c>
      <c r="F24" s="103"/>
      <c r="G24" s="88"/>
    </row>
    <row r="25" spans="2:7" ht="15.75" x14ac:dyDescent="0.25">
      <c r="B25" s="108"/>
      <c r="C25" s="113" t="s">
        <v>152</v>
      </c>
      <c r="D25" s="114" t="s">
        <v>39</v>
      </c>
      <c r="E25" s="115"/>
      <c r="F25" s="116"/>
      <c r="G25" s="88"/>
    </row>
    <row r="26" spans="2:7" ht="47.25" x14ac:dyDescent="0.25">
      <c r="B26" s="108"/>
      <c r="C26" s="113" t="s">
        <v>153</v>
      </c>
      <c r="D26" s="114" t="s">
        <v>154</v>
      </c>
      <c r="E26" s="115"/>
      <c r="F26" s="116"/>
      <c r="G26" s="88"/>
    </row>
    <row r="27" spans="2:7" ht="31.5" x14ac:dyDescent="0.25">
      <c r="B27" s="108"/>
      <c r="C27" s="113">
        <v>3213</v>
      </c>
      <c r="D27" s="114" t="s">
        <v>155</v>
      </c>
      <c r="E27" s="115"/>
      <c r="F27" s="116"/>
      <c r="G27" s="88"/>
    </row>
    <row r="28" spans="2:7" ht="31.5" x14ac:dyDescent="0.25">
      <c r="B28" s="108"/>
      <c r="C28" s="113">
        <v>3214</v>
      </c>
      <c r="D28" s="114" t="s">
        <v>156</v>
      </c>
      <c r="E28" s="115"/>
      <c r="F28" s="116"/>
      <c r="G28" s="88"/>
    </row>
    <row r="29" spans="2:7" ht="31.5" x14ac:dyDescent="0.25">
      <c r="B29" s="108"/>
      <c r="C29" s="119">
        <v>322</v>
      </c>
      <c r="D29" s="120" t="s">
        <v>157</v>
      </c>
      <c r="E29" s="121">
        <f>SUM(E30:E34)</f>
        <v>54762.43</v>
      </c>
      <c r="F29" s="122">
        <f>SUM(F30:F34)</f>
        <v>54501.097000000002</v>
      </c>
      <c r="G29" s="88">
        <f t="shared" si="0"/>
        <v>99.522787794478802</v>
      </c>
    </row>
    <row r="30" spans="2:7" ht="31.5" x14ac:dyDescent="0.25">
      <c r="B30" s="108"/>
      <c r="C30" s="113">
        <v>3221</v>
      </c>
      <c r="D30" s="114" t="s">
        <v>158</v>
      </c>
      <c r="E30" s="115">
        <v>3250.76</v>
      </c>
      <c r="F30" s="116">
        <v>2013.99</v>
      </c>
      <c r="G30" s="88">
        <f t="shared" si="0"/>
        <v>61.954435270521344</v>
      </c>
    </row>
    <row r="31" spans="2:7" ht="15.75" x14ac:dyDescent="0.25">
      <c r="B31" s="108"/>
      <c r="C31" s="113">
        <v>3223</v>
      </c>
      <c r="D31" s="114" t="s">
        <v>77</v>
      </c>
      <c r="E31" s="115">
        <v>49416.2</v>
      </c>
      <c r="F31" s="116">
        <v>47834.177000000003</v>
      </c>
      <c r="G31" s="88">
        <f t="shared" si="0"/>
        <v>96.798574151796387</v>
      </c>
    </row>
    <row r="32" spans="2:7" ht="47.25" x14ac:dyDescent="0.25">
      <c r="B32" s="108"/>
      <c r="C32" s="113">
        <v>3224</v>
      </c>
      <c r="D32" s="114" t="s">
        <v>159</v>
      </c>
      <c r="E32" s="115">
        <v>2095.4699999999998</v>
      </c>
      <c r="F32" s="116">
        <v>4652.93</v>
      </c>
      <c r="G32" s="88">
        <f t="shared" si="0"/>
        <v>222.04708251609429</v>
      </c>
    </row>
    <row r="33" spans="2:7" ht="15.75" x14ac:dyDescent="0.25">
      <c r="B33" s="108"/>
      <c r="C33" s="113">
        <v>3225</v>
      </c>
      <c r="D33" s="114" t="s">
        <v>160</v>
      </c>
      <c r="E33" s="115"/>
      <c r="F33" s="116"/>
      <c r="G33" s="88"/>
    </row>
    <row r="34" spans="2:7" ht="31.5" x14ac:dyDescent="0.25">
      <c r="B34" s="108"/>
      <c r="C34" s="113">
        <v>3227</v>
      </c>
      <c r="D34" s="114" t="s">
        <v>161</v>
      </c>
      <c r="E34" s="115"/>
      <c r="F34" s="116"/>
      <c r="G34" s="88"/>
    </row>
    <row r="35" spans="2:7" ht="15.75" x14ac:dyDescent="0.25">
      <c r="B35" s="108"/>
      <c r="C35" s="119">
        <v>323</v>
      </c>
      <c r="D35" s="110" t="s">
        <v>81</v>
      </c>
      <c r="E35" s="121">
        <f>SUM(E36:E44)</f>
        <v>15054.849999999999</v>
      </c>
      <c r="F35" s="122">
        <f>SUM(F36:F44)</f>
        <v>15448.91</v>
      </c>
      <c r="G35" s="88">
        <f t="shared" si="0"/>
        <v>102.61749535863858</v>
      </c>
    </row>
    <row r="36" spans="2:7" ht="31.5" x14ac:dyDescent="0.25">
      <c r="B36" s="108"/>
      <c r="C36" s="113">
        <v>3231</v>
      </c>
      <c r="D36" s="114" t="s">
        <v>162</v>
      </c>
      <c r="E36" s="115"/>
      <c r="F36" s="116">
        <v>1832.95</v>
      </c>
      <c r="G36" s="88"/>
    </row>
    <row r="37" spans="2:7" ht="31.5" x14ac:dyDescent="0.25">
      <c r="B37" s="108"/>
      <c r="C37" s="113">
        <v>3232</v>
      </c>
      <c r="D37" s="114" t="s">
        <v>163</v>
      </c>
      <c r="E37" s="115">
        <v>7258.24</v>
      </c>
      <c r="F37" s="116">
        <v>12844.83</v>
      </c>
      <c r="G37" s="88">
        <f t="shared" si="0"/>
        <v>176.96893461775858</v>
      </c>
    </row>
    <row r="38" spans="2:7" ht="31.5" x14ac:dyDescent="0.25">
      <c r="B38" s="108"/>
      <c r="C38" s="113">
        <v>3233</v>
      </c>
      <c r="D38" s="123" t="s">
        <v>164</v>
      </c>
      <c r="E38" s="115"/>
      <c r="F38" s="116"/>
      <c r="G38" s="88"/>
    </row>
    <row r="39" spans="2:7" ht="15.75" x14ac:dyDescent="0.25">
      <c r="B39" s="108"/>
      <c r="C39" s="113">
        <v>3234</v>
      </c>
      <c r="D39" s="123" t="s">
        <v>85</v>
      </c>
      <c r="E39" s="115">
        <v>5470.97</v>
      </c>
      <c r="F39" s="116">
        <v>771.13</v>
      </c>
      <c r="G39" s="88">
        <f t="shared" si="0"/>
        <v>14.094941116474773</v>
      </c>
    </row>
    <row r="40" spans="2:7" ht="15.75" x14ac:dyDescent="0.25">
      <c r="B40" s="108"/>
      <c r="C40" s="124">
        <v>3235</v>
      </c>
      <c r="D40" s="125" t="s">
        <v>86</v>
      </c>
      <c r="E40" s="126"/>
      <c r="F40" s="116"/>
      <c r="G40" s="88"/>
    </row>
    <row r="41" spans="2:7" ht="15.75" x14ac:dyDescent="0.25">
      <c r="B41" s="108"/>
      <c r="C41" s="124">
        <v>3236</v>
      </c>
      <c r="D41" s="125" t="s">
        <v>165</v>
      </c>
      <c r="E41" s="126">
        <v>2325.64</v>
      </c>
      <c r="F41" s="116"/>
      <c r="G41" s="88">
        <f t="shared" si="0"/>
        <v>0</v>
      </c>
    </row>
    <row r="42" spans="2:7" ht="31.5" x14ac:dyDescent="0.25">
      <c r="B42" s="108"/>
      <c r="C42" s="113">
        <v>3237</v>
      </c>
      <c r="D42" s="127" t="s">
        <v>166</v>
      </c>
      <c r="E42" s="115"/>
      <c r="F42" s="116"/>
      <c r="G42" s="88"/>
    </row>
    <row r="43" spans="2:7" ht="15.75" x14ac:dyDescent="0.25">
      <c r="B43" s="108"/>
      <c r="C43" s="113">
        <v>3238</v>
      </c>
      <c r="D43" s="114" t="s">
        <v>89</v>
      </c>
      <c r="E43" s="115"/>
      <c r="F43" s="116"/>
      <c r="G43" s="88"/>
    </row>
    <row r="44" spans="2:7" ht="15.75" x14ac:dyDescent="0.25">
      <c r="B44" s="108"/>
      <c r="C44" s="113">
        <v>3239</v>
      </c>
      <c r="D44" s="114" t="s">
        <v>90</v>
      </c>
      <c r="E44" s="115"/>
      <c r="F44" s="116"/>
      <c r="G44" s="88"/>
    </row>
    <row r="45" spans="2:7" ht="31.5" x14ac:dyDescent="0.25">
      <c r="B45" s="108"/>
      <c r="C45" s="119">
        <v>324</v>
      </c>
      <c r="D45" s="120" t="s">
        <v>167</v>
      </c>
      <c r="E45" s="121">
        <f>E46</f>
        <v>0</v>
      </c>
      <c r="F45" s="122">
        <f>F46</f>
        <v>0</v>
      </c>
      <c r="G45" s="88"/>
    </row>
    <row r="46" spans="2:7" ht="31.5" x14ac:dyDescent="0.25">
      <c r="B46" s="108"/>
      <c r="C46" s="113">
        <v>3241</v>
      </c>
      <c r="D46" s="128" t="s">
        <v>167</v>
      </c>
      <c r="E46" s="115"/>
      <c r="F46" s="116"/>
      <c r="G46" s="88"/>
    </row>
    <row r="47" spans="2:7" ht="31.5" x14ac:dyDescent="0.25">
      <c r="B47" s="108"/>
      <c r="C47" s="119">
        <v>329</v>
      </c>
      <c r="D47" s="120" t="s">
        <v>92</v>
      </c>
      <c r="E47" s="121">
        <f>SUM(E48:E50)</f>
        <v>132.72</v>
      </c>
      <c r="F47" s="122">
        <f>SUM(F48:F50)</f>
        <v>0</v>
      </c>
      <c r="G47" s="88">
        <f t="shared" si="0"/>
        <v>0</v>
      </c>
    </row>
    <row r="48" spans="2:7" ht="15.75" x14ac:dyDescent="0.25">
      <c r="B48" s="108"/>
      <c r="C48" s="129">
        <v>3294</v>
      </c>
      <c r="D48" s="128" t="s">
        <v>168</v>
      </c>
      <c r="E48" s="121">
        <v>132.72</v>
      </c>
      <c r="F48" s="130"/>
      <c r="G48" s="88">
        <f t="shared" si="0"/>
        <v>0</v>
      </c>
    </row>
    <row r="49" spans="2:7" ht="15.75" x14ac:dyDescent="0.25">
      <c r="B49" s="108"/>
      <c r="C49" s="129">
        <v>3295</v>
      </c>
      <c r="D49" s="128" t="s">
        <v>169</v>
      </c>
      <c r="E49" s="121"/>
      <c r="F49" s="130"/>
      <c r="G49" s="88"/>
    </row>
    <row r="50" spans="2:7" ht="31.5" x14ac:dyDescent="0.25">
      <c r="B50" s="108"/>
      <c r="C50" s="129">
        <v>3299</v>
      </c>
      <c r="D50" s="128" t="s">
        <v>92</v>
      </c>
      <c r="E50" s="121"/>
      <c r="F50" s="130"/>
      <c r="G50" s="88"/>
    </row>
    <row r="51" spans="2:7" ht="15.75" x14ac:dyDescent="0.25">
      <c r="B51" s="108"/>
      <c r="C51" s="119">
        <v>34</v>
      </c>
      <c r="D51" s="120" t="s">
        <v>170</v>
      </c>
      <c r="E51" s="121">
        <v>0</v>
      </c>
      <c r="F51" s="122">
        <f>F52</f>
        <v>0</v>
      </c>
      <c r="G51" s="88"/>
    </row>
    <row r="52" spans="2:7" ht="15.75" x14ac:dyDescent="0.25">
      <c r="B52" s="108"/>
      <c r="C52" s="119">
        <v>343</v>
      </c>
      <c r="D52" s="120" t="s">
        <v>97</v>
      </c>
      <c r="E52" s="121">
        <f>E53</f>
        <v>0</v>
      </c>
      <c r="F52" s="121">
        <f>F53+F54</f>
        <v>0</v>
      </c>
      <c r="G52" s="88"/>
    </row>
    <row r="53" spans="2:7" ht="31.5" x14ac:dyDescent="0.25">
      <c r="B53" s="108"/>
      <c r="C53" s="129">
        <v>3431</v>
      </c>
      <c r="D53" s="128" t="s">
        <v>98</v>
      </c>
      <c r="E53" s="131"/>
      <c r="F53" s="130"/>
      <c r="G53" s="88"/>
    </row>
    <row r="54" spans="2:7" ht="15.75" x14ac:dyDescent="0.25">
      <c r="B54" s="108"/>
      <c r="C54" s="132">
        <v>3433</v>
      </c>
      <c r="D54" s="133" t="s">
        <v>171</v>
      </c>
      <c r="E54" s="134"/>
      <c r="F54" s="135"/>
      <c r="G54" s="88"/>
    </row>
    <row r="55" spans="2:7" ht="31.5" x14ac:dyDescent="0.25">
      <c r="B55" s="136" t="s">
        <v>172</v>
      </c>
      <c r="C55" s="137" t="s">
        <v>173</v>
      </c>
      <c r="D55" s="138" t="s">
        <v>174</v>
      </c>
      <c r="E55" s="139">
        <v>72787.02</v>
      </c>
      <c r="F55" s="139">
        <v>84552.97</v>
      </c>
      <c r="G55" s="88">
        <f t="shared" si="0"/>
        <v>116.16490137939428</v>
      </c>
    </row>
    <row r="56" spans="2:7" ht="31.5" x14ac:dyDescent="0.25">
      <c r="B56" s="108" t="s">
        <v>172</v>
      </c>
      <c r="C56" s="119" t="s">
        <v>173</v>
      </c>
      <c r="D56" s="120" t="s">
        <v>175</v>
      </c>
      <c r="E56" s="122">
        <v>72787.02</v>
      </c>
      <c r="F56" s="122">
        <v>84552.97</v>
      </c>
      <c r="G56" s="88">
        <f t="shared" si="0"/>
        <v>116.16490137939428</v>
      </c>
    </row>
    <row r="57" spans="2:7" ht="15.75" x14ac:dyDescent="0.25">
      <c r="B57" s="108">
        <v>11</v>
      </c>
      <c r="C57" s="119">
        <v>11</v>
      </c>
      <c r="D57" s="120" t="s">
        <v>149</v>
      </c>
      <c r="E57" s="121">
        <v>72878.02</v>
      </c>
      <c r="F57" s="122">
        <v>84552.97</v>
      </c>
      <c r="G57" s="88">
        <f t="shared" si="0"/>
        <v>116.0198507039571</v>
      </c>
    </row>
    <row r="58" spans="2:7" ht="15.75" x14ac:dyDescent="0.25">
      <c r="B58" s="108"/>
      <c r="C58" s="104">
        <v>31</v>
      </c>
      <c r="D58" s="105" t="s">
        <v>5</v>
      </c>
      <c r="E58" s="131">
        <v>70600</v>
      </c>
      <c r="F58" s="130">
        <v>66493.490000000005</v>
      </c>
      <c r="G58" s="88">
        <f t="shared" si="0"/>
        <v>94.183413597733718</v>
      </c>
    </row>
    <row r="59" spans="2:7" ht="15.75" x14ac:dyDescent="0.25">
      <c r="B59" s="108"/>
      <c r="C59" s="109">
        <v>311</v>
      </c>
      <c r="D59" s="110" t="s">
        <v>150</v>
      </c>
      <c r="E59" s="121">
        <f>E60+E61</f>
        <v>70600</v>
      </c>
      <c r="F59" s="122">
        <f>F60+F61</f>
        <v>66493.490000000005</v>
      </c>
      <c r="G59" s="88">
        <f t="shared" si="0"/>
        <v>94.183413597733718</v>
      </c>
    </row>
    <row r="60" spans="2:7" ht="15.75" x14ac:dyDescent="0.25">
      <c r="B60" s="108"/>
      <c r="C60" s="113">
        <v>3111</v>
      </c>
      <c r="D60" s="114" t="s">
        <v>37</v>
      </c>
      <c r="E60" s="131">
        <v>70600</v>
      </c>
      <c r="F60" s="130">
        <v>66493.490000000005</v>
      </c>
      <c r="G60" s="88">
        <f t="shared" si="0"/>
        <v>94.183413597733718</v>
      </c>
    </row>
    <row r="61" spans="2:7" ht="31.5" x14ac:dyDescent="0.25">
      <c r="B61" s="108"/>
      <c r="C61" s="113">
        <v>3113</v>
      </c>
      <c r="D61" s="114" t="s">
        <v>68</v>
      </c>
      <c r="E61" s="131"/>
      <c r="F61" s="130"/>
      <c r="G61" s="88"/>
    </row>
    <row r="62" spans="2:7" ht="31.5" x14ac:dyDescent="0.25">
      <c r="B62" s="108"/>
      <c r="C62" s="119">
        <v>312</v>
      </c>
      <c r="D62" s="120" t="s">
        <v>176</v>
      </c>
      <c r="E62" s="121">
        <f>E63</f>
        <v>2000</v>
      </c>
      <c r="F62" s="122">
        <f>F63</f>
        <v>1200</v>
      </c>
      <c r="G62" s="88">
        <f t="shared" si="0"/>
        <v>60</v>
      </c>
    </row>
    <row r="63" spans="2:7" ht="31.5" x14ac:dyDescent="0.25">
      <c r="B63" s="108"/>
      <c r="C63" s="113">
        <v>3121</v>
      </c>
      <c r="D63" s="114" t="s">
        <v>176</v>
      </c>
      <c r="E63" s="131">
        <v>2000</v>
      </c>
      <c r="F63" s="130">
        <v>1200</v>
      </c>
      <c r="G63" s="88">
        <f t="shared" si="0"/>
        <v>60</v>
      </c>
    </row>
    <row r="64" spans="2:7" ht="15.75" x14ac:dyDescent="0.25">
      <c r="B64" s="108"/>
      <c r="C64" s="109">
        <v>313</v>
      </c>
      <c r="D64" s="110" t="s">
        <v>118</v>
      </c>
      <c r="E64" s="121">
        <f>E65+E66</f>
        <v>0</v>
      </c>
      <c r="F64" s="122">
        <f>F65+F66</f>
        <v>16623.3</v>
      </c>
      <c r="G64" s="88"/>
    </row>
    <row r="65" spans="2:7" ht="31.5" x14ac:dyDescent="0.25">
      <c r="B65" s="108"/>
      <c r="C65" s="113">
        <v>3132</v>
      </c>
      <c r="D65" s="114" t="s">
        <v>119</v>
      </c>
      <c r="E65" s="131"/>
      <c r="F65" s="130">
        <v>16623.3</v>
      </c>
      <c r="G65" s="88"/>
    </row>
    <row r="66" spans="2:7" ht="47.25" x14ac:dyDescent="0.25">
      <c r="B66" s="108"/>
      <c r="C66" s="113">
        <v>3133</v>
      </c>
      <c r="D66" s="114" t="s">
        <v>151</v>
      </c>
      <c r="E66" s="131"/>
      <c r="F66" s="130"/>
      <c r="G66" s="88"/>
    </row>
    <row r="67" spans="2:7" ht="15.75" x14ac:dyDescent="0.25">
      <c r="B67" s="108"/>
      <c r="C67" s="104">
        <v>32</v>
      </c>
      <c r="D67" s="105" t="s">
        <v>18</v>
      </c>
      <c r="E67" s="121">
        <v>187.02</v>
      </c>
      <c r="F67" s="122">
        <f>F68+F73+F79+F84</f>
        <v>236.18</v>
      </c>
      <c r="G67" s="88">
        <f t="shared" si="0"/>
        <v>126.2859587209924</v>
      </c>
    </row>
    <row r="68" spans="2:7" ht="31.5" x14ac:dyDescent="0.25">
      <c r="B68" s="108"/>
      <c r="C68" s="119">
        <v>321</v>
      </c>
      <c r="D68" s="120" t="s">
        <v>38</v>
      </c>
      <c r="E68" s="121">
        <f>SUM(E69:E72)</f>
        <v>187.02</v>
      </c>
      <c r="F68" s="122">
        <f>SUM(F69:F72)</f>
        <v>236.18</v>
      </c>
      <c r="G68" s="88">
        <f t="shared" si="0"/>
        <v>126.2859587209924</v>
      </c>
    </row>
    <row r="69" spans="2:7" ht="15.75" x14ac:dyDescent="0.25">
      <c r="B69" s="108"/>
      <c r="C69" s="113" t="s">
        <v>152</v>
      </c>
      <c r="D69" s="114" t="s">
        <v>39</v>
      </c>
      <c r="E69" s="131"/>
      <c r="F69" s="130"/>
      <c r="G69" s="88"/>
    </row>
    <row r="70" spans="2:7" ht="47.25" x14ac:dyDescent="0.25">
      <c r="B70" s="108"/>
      <c r="C70" s="113" t="s">
        <v>153</v>
      </c>
      <c r="D70" s="114" t="s">
        <v>154</v>
      </c>
      <c r="E70" s="131">
        <v>187.02</v>
      </c>
      <c r="F70" s="130">
        <v>236.18</v>
      </c>
      <c r="G70" s="88">
        <f t="shared" si="0"/>
        <v>126.2859587209924</v>
      </c>
    </row>
    <row r="71" spans="2:7" ht="31.5" x14ac:dyDescent="0.25">
      <c r="B71" s="108"/>
      <c r="C71" s="113">
        <v>3213</v>
      </c>
      <c r="D71" s="114" t="s">
        <v>155</v>
      </c>
      <c r="E71" s="131"/>
      <c r="F71" s="130"/>
      <c r="G71" s="88"/>
    </row>
    <row r="72" spans="2:7" ht="31.5" x14ac:dyDescent="0.25">
      <c r="B72" s="108"/>
      <c r="C72" s="113">
        <v>3214</v>
      </c>
      <c r="D72" s="114" t="s">
        <v>156</v>
      </c>
      <c r="E72" s="131"/>
      <c r="F72" s="130"/>
      <c r="G72" s="88"/>
    </row>
    <row r="73" spans="2:7" ht="31.5" x14ac:dyDescent="0.25">
      <c r="B73" s="108"/>
      <c r="C73" s="119">
        <v>322</v>
      </c>
      <c r="D73" s="120" t="s">
        <v>157</v>
      </c>
      <c r="E73" s="131">
        <f>SUM(E74:E78)</f>
        <v>0</v>
      </c>
      <c r="F73" s="122">
        <f>SUM(F74:F78)</f>
        <v>0</v>
      </c>
      <c r="G73" s="88"/>
    </row>
    <row r="74" spans="2:7" ht="31.5" x14ac:dyDescent="0.25">
      <c r="B74" s="108"/>
      <c r="C74" s="113">
        <v>3221</v>
      </c>
      <c r="D74" s="114" t="s">
        <v>158</v>
      </c>
      <c r="E74" s="131"/>
      <c r="F74" s="130"/>
      <c r="G74" s="88"/>
    </row>
    <row r="75" spans="2:7" ht="15.75" x14ac:dyDescent="0.25">
      <c r="B75" s="108"/>
      <c r="C75" s="113">
        <v>3223</v>
      </c>
      <c r="D75" s="114" t="s">
        <v>77</v>
      </c>
      <c r="E75" s="97"/>
      <c r="F75" s="140"/>
      <c r="G75" s="88"/>
    </row>
    <row r="76" spans="2:7" ht="47.25" x14ac:dyDescent="0.25">
      <c r="B76" s="108"/>
      <c r="C76" s="113">
        <v>3224</v>
      </c>
      <c r="D76" s="114" t="s">
        <v>159</v>
      </c>
      <c r="E76" s="141"/>
      <c r="F76" s="142"/>
      <c r="G76" s="88"/>
    </row>
    <row r="77" spans="2:7" ht="15.75" x14ac:dyDescent="0.25">
      <c r="B77" s="73"/>
      <c r="C77" s="113">
        <v>3225</v>
      </c>
      <c r="D77" s="114" t="s">
        <v>160</v>
      </c>
      <c r="E77" s="143"/>
      <c r="F77" s="144"/>
      <c r="G77" s="88"/>
    </row>
    <row r="78" spans="2:7" ht="31.5" x14ac:dyDescent="0.25">
      <c r="B78" s="108"/>
      <c r="C78" s="113">
        <v>3227</v>
      </c>
      <c r="D78" s="114" t="s">
        <v>161</v>
      </c>
      <c r="E78" s="141"/>
      <c r="F78" s="142"/>
      <c r="G78" s="88"/>
    </row>
    <row r="79" spans="2:7" ht="15.75" x14ac:dyDescent="0.25">
      <c r="B79" s="108"/>
      <c r="C79" s="119">
        <v>323</v>
      </c>
      <c r="D79" s="120" t="s">
        <v>81</v>
      </c>
      <c r="E79" s="145"/>
      <c r="F79" s="146">
        <f>F80+F81+F82+F83</f>
        <v>0</v>
      </c>
      <c r="G79" s="88"/>
    </row>
    <row r="80" spans="2:7" ht="31.5" x14ac:dyDescent="0.25">
      <c r="B80" s="108"/>
      <c r="C80" s="119">
        <v>3231</v>
      </c>
      <c r="D80" s="114" t="s">
        <v>162</v>
      </c>
      <c r="E80" s="145"/>
      <c r="F80" s="142"/>
      <c r="G80" s="88"/>
    </row>
    <row r="81" spans="2:7" ht="31.5" x14ac:dyDescent="0.25">
      <c r="B81" s="108"/>
      <c r="C81" s="119">
        <v>3232</v>
      </c>
      <c r="D81" s="114" t="s">
        <v>163</v>
      </c>
      <c r="E81" s="145"/>
      <c r="F81" s="142"/>
      <c r="G81" s="88"/>
    </row>
    <row r="82" spans="2:7" ht="15.75" x14ac:dyDescent="0.25">
      <c r="B82" s="108"/>
      <c r="C82" s="113">
        <v>3234</v>
      </c>
      <c r="D82" s="114" t="s">
        <v>85</v>
      </c>
      <c r="E82" s="141"/>
      <c r="F82" s="142"/>
      <c r="G82" s="88"/>
    </row>
    <row r="83" spans="2:7" ht="15.75" x14ac:dyDescent="0.25">
      <c r="B83" s="108"/>
      <c r="C83" s="113">
        <v>3236</v>
      </c>
      <c r="D83" s="114" t="s">
        <v>165</v>
      </c>
      <c r="E83" s="141"/>
      <c r="F83" s="142"/>
      <c r="G83" s="88"/>
    </row>
    <row r="84" spans="2:7" ht="15.75" x14ac:dyDescent="0.25">
      <c r="B84" s="108"/>
      <c r="C84" s="119">
        <v>329</v>
      </c>
      <c r="D84" s="120"/>
      <c r="E84" s="145"/>
      <c r="F84" s="146">
        <f>F85</f>
        <v>0</v>
      </c>
      <c r="G84" s="88"/>
    </row>
    <row r="85" spans="2:7" ht="31.5" x14ac:dyDescent="0.25">
      <c r="B85" s="108"/>
      <c r="C85" s="113">
        <v>3299</v>
      </c>
      <c r="D85" s="114" t="s">
        <v>92</v>
      </c>
      <c r="E85" s="141"/>
      <c r="F85" s="142"/>
      <c r="G85" s="88"/>
    </row>
    <row r="86" spans="2:7" ht="15.75" x14ac:dyDescent="0.25">
      <c r="B86" s="108"/>
      <c r="C86" s="113">
        <v>34</v>
      </c>
      <c r="D86" s="114"/>
      <c r="E86" s="141"/>
      <c r="F86" s="142"/>
      <c r="G86" s="88"/>
    </row>
    <row r="87" spans="2:7" ht="15.75" x14ac:dyDescent="0.25">
      <c r="B87" s="108"/>
      <c r="C87" s="95">
        <v>42</v>
      </c>
      <c r="D87" s="96" t="s">
        <v>6</v>
      </c>
      <c r="E87" s="141">
        <v>0</v>
      </c>
      <c r="F87" s="147">
        <f>F88</f>
        <v>0</v>
      </c>
      <c r="G87" s="88"/>
    </row>
    <row r="88" spans="2:7" ht="15.75" x14ac:dyDescent="0.25">
      <c r="B88" s="108"/>
      <c r="C88" s="95">
        <v>422</v>
      </c>
      <c r="D88" s="96" t="s">
        <v>177</v>
      </c>
      <c r="E88" s="141">
        <f>E89</f>
        <v>0</v>
      </c>
      <c r="F88" s="147">
        <f>F89+F90+F91+F92</f>
        <v>0</v>
      </c>
      <c r="G88" s="88"/>
    </row>
    <row r="89" spans="2:7" ht="15.75" x14ac:dyDescent="0.25">
      <c r="B89" s="108"/>
      <c r="C89" s="148">
        <v>4221</v>
      </c>
      <c r="D89" s="149" t="s">
        <v>106</v>
      </c>
      <c r="E89" s="150"/>
      <c r="F89" s="142"/>
      <c r="G89" s="88"/>
    </row>
    <row r="90" spans="2:7" ht="15.75" x14ac:dyDescent="0.25">
      <c r="B90" s="108"/>
      <c r="C90" s="148">
        <v>4222</v>
      </c>
      <c r="D90" s="149" t="s">
        <v>124</v>
      </c>
      <c r="E90" s="150"/>
      <c r="F90" s="142"/>
      <c r="G90" s="88"/>
    </row>
    <row r="91" spans="2:7" ht="15.75" x14ac:dyDescent="0.25">
      <c r="B91" s="108"/>
      <c r="C91" s="148">
        <v>4227</v>
      </c>
      <c r="D91" s="149" t="s">
        <v>178</v>
      </c>
      <c r="E91" s="150"/>
      <c r="F91" s="142"/>
      <c r="G91" s="88"/>
    </row>
    <row r="92" spans="2:7" ht="15.75" x14ac:dyDescent="0.25">
      <c r="B92" s="108"/>
      <c r="C92" s="148">
        <v>4231</v>
      </c>
      <c r="D92" s="149" t="s">
        <v>179</v>
      </c>
      <c r="E92" s="150"/>
      <c r="F92" s="142"/>
      <c r="G92" s="88"/>
    </row>
    <row r="93" spans="2:7" ht="15.75" x14ac:dyDescent="0.25">
      <c r="B93" s="151">
        <v>43</v>
      </c>
      <c r="C93" s="152" t="s">
        <v>173</v>
      </c>
      <c r="D93" s="153" t="s">
        <v>180</v>
      </c>
      <c r="E93" s="154">
        <v>24942.98</v>
      </c>
      <c r="F93" s="155">
        <v>7900.71</v>
      </c>
      <c r="G93" s="88"/>
    </row>
    <row r="94" spans="2:7" ht="15.75" x14ac:dyDescent="0.25">
      <c r="B94" s="151"/>
      <c r="C94" s="152"/>
      <c r="D94" s="153" t="s">
        <v>181</v>
      </c>
      <c r="E94" s="155">
        <v>24942.98</v>
      </c>
      <c r="F94" s="155">
        <f>F95+F120</f>
        <v>6700.71</v>
      </c>
      <c r="G94" s="88"/>
    </row>
    <row r="95" spans="2:7" ht="15.75" x14ac:dyDescent="0.25">
      <c r="B95" s="108"/>
      <c r="C95" s="100">
        <v>3</v>
      </c>
      <c r="D95" s="101" t="s">
        <v>4</v>
      </c>
      <c r="E95" s="141">
        <v>24942.98</v>
      </c>
      <c r="F95" s="147">
        <f>SUM(F96,F101,F118)</f>
        <v>6700.71</v>
      </c>
      <c r="G95" s="88"/>
    </row>
    <row r="96" spans="2:7" ht="15.75" x14ac:dyDescent="0.25">
      <c r="B96" s="73"/>
      <c r="C96" s="104">
        <v>31</v>
      </c>
      <c r="D96" s="105" t="s">
        <v>5</v>
      </c>
      <c r="E96" s="117">
        <v>24942.98</v>
      </c>
      <c r="F96" s="118">
        <v>6700.71</v>
      </c>
      <c r="G96" s="88"/>
    </row>
    <row r="97" spans="2:7" ht="15.75" x14ac:dyDescent="0.25">
      <c r="B97" s="73"/>
      <c r="C97" s="104">
        <v>311</v>
      </c>
      <c r="D97" s="105"/>
      <c r="E97" s="117">
        <v>24942.98</v>
      </c>
      <c r="F97" s="118">
        <f>F98</f>
        <v>6700.71</v>
      </c>
      <c r="G97" s="88"/>
    </row>
    <row r="98" spans="2:7" ht="15.75" x14ac:dyDescent="0.25">
      <c r="B98" s="73"/>
      <c r="C98" s="156">
        <v>3111</v>
      </c>
      <c r="D98" s="157" t="s">
        <v>37</v>
      </c>
      <c r="E98" s="117">
        <v>17700</v>
      </c>
      <c r="F98" s="118">
        <v>6700.71</v>
      </c>
      <c r="G98" s="88"/>
    </row>
    <row r="99" spans="2:7" ht="31.5" x14ac:dyDescent="0.25">
      <c r="B99" s="108"/>
      <c r="C99" s="109">
        <v>312</v>
      </c>
      <c r="D99" s="110" t="s">
        <v>176</v>
      </c>
      <c r="E99" s="102">
        <v>0</v>
      </c>
      <c r="F99" s="103">
        <f>SUM(F100)</f>
        <v>1200</v>
      </c>
      <c r="G99" s="88" t="e">
        <f t="shared" ref="G99:G139" si="1">F99/E99*100</f>
        <v>#DIV/0!</v>
      </c>
    </row>
    <row r="100" spans="2:7" ht="31.5" x14ac:dyDescent="0.25">
      <c r="B100" s="108"/>
      <c r="C100" s="113" t="s">
        <v>182</v>
      </c>
      <c r="D100" s="114" t="s">
        <v>176</v>
      </c>
      <c r="E100" s="115">
        <v>0</v>
      </c>
      <c r="F100" s="116">
        <v>1200</v>
      </c>
      <c r="G100" s="88"/>
    </row>
    <row r="101" spans="2:7" ht="15.75" x14ac:dyDescent="0.25">
      <c r="B101" s="73"/>
      <c r="C101" s="104">
        <v>32</v>
      </c>
      <c r="D101" s="105" t="s">
        <v>18</v>
      </c>
      <c r="E101" s="117">
        <v>0</v>
      </c>
      <c r="F101" s="118">
        <f>SUM(F102,F105,F111,F115)</f>
        <v>0</v>
      </c>
      <c r="G101" s="88"/>
    </row>
    <row r="102" spans="2:7" ht="31.5" x14ac:dyDescent="0.25">
      <c r="B102" s="108"/>
      <c r="C102" s="109">
        <v>321</v>
      </c>
      <c r="D102" s="110" t="s">
        <v>38</v>
      </c>
      <c r="E102" s="102">
        <f>SUM(E103:E104)</f>
        <v>0</v>
      </c>
      <c r="F102" s="103">
        <f>SUM(F103:F104)</f>
        <v>0</v>
      </c>
      <c r="G102" s="88"/>
    </row>
    <row r="103" spans="2:7" ht="15.75" x14ac:dyDescent="0.25">
      <c r="B103" s="108"/>
      <c r="C103" s="113" t="s">
        <v>152</v>
      </c>
      <c r="D103" s="114" t="s">
        <v>39</v>
      </c>
      <c r="E103" s="115"/>
      <c r="F103" s="116"/>
      <c r="G103" s="88"/>
    </row>
    <row r="104" spans="2:7" ht="47.25" x14ac:dyDescent="0.25">
      <c r="B104" s="108"/>
      <c r="C104" s="113" t="s">
        <v>153</v>
      </c>
      <c r="D104" s="114" t="s">
        <v>154</v>
      </c>
      <c r="E104" s="115"/>
      <c r="F104" s="116"/>
      <c r="G104" s="88"/>
    </row>
    <row r="105" spans="2:7" ht="31.5" x14ac:dyDescent="0.25">
      <c r="B105" s="108"/>
      <c r="C105" s="109">
        <v>322</v>
      </c>
      <c r="D105" s="110" t="s">
        <v>157</v>
      </c>
      <c r="E105" s="102">
        <f>E106+E107+E108+E109+E110</f>
        <v>7230</v>
      </c>
      <c r="F105" s="103">
        <f>F106+F107+F108+F109+F110</f>
        <v>0</v>
      </c>
      <c r="G105" s="88"/>
    </row>
    <row r="106" spans="2:7" ht="31.5" x14ac:dyDescent="0.25">
      <c r="B106" s="108"/>
      <c r="C106" s="113" t="s">
        <v>183</v>
      </c>
      <c r="D106" s="114" t="s">
        <v>158</v>
      </c>
      <c r="E106" s="115"/>
      <c r="F106" s="116"/>
      <c r="G106" s="88"/>
    </row>
    <row r="107" spans="2:7" ht="15.75" x14ac:dyDescent="0.25">
      <c r="B107" s="108"/>
      <c r="C107" s="113">
        <v>3222</v>
      </c>
      <c r="D107" s="114" t="s">
        <v>76</v>
      </c>
      <c r="E107" s="115">
        <v>7230</v>
      </c>
      <c r="F107" s="116"/>
      <c r="G107" s="88"/>
    </row>
    <row r="108" spans="2:7" ht="15.75" x14ac:dyDescent="0.25">
      <c r="B108" s="108"/>
      <c r="C108" s="113" t="s">
        <v>184</v>
      </c>
      <c r="D108" s="114" t="s">
        <v>77</v>
      </c>
      <c r="E108" s="115"/>
      <c r="F108" s="116"/>
      <c r="G108" s="88"/>
    </row>
    <row r="109" spans="2:7" ht="47.25" x14ac:dyDescent="0.25">
      <c r="B109" s="108"/>
      <c r="C109" s="113" t="s">
        <v>185</v>
      </c>
      <c r="D109" s="114" t="s">
        <v>159</v>
      </c>
      <c r="E109" s="115"/>
      <c r="F109" s="116"/>
      <c r="G109" s="88"/>
    </row>
    <row r="110" spans="2:7" ht="15.75" x14ac:dyDescent="0.25">
      <c r="B110" s="108"/>
      <c r="C110" s="113">
        <v>3225</v>
      </c>
      <c r="D110" s="114" t="s">
        <v>160</v>
      </c>
      <c r="E110" s="115"/>
      <c r="F110" s="116"/>
      <c r="G110" s="88"/>
    </row>
    <row r="111" spans="2:7" ht="15.75" x14ac:dyDescent="0.25">
      <c r="B111" s="108"/>
      <c r="C111" s="119">
        <v>323</v>
      </c>
      <c r="D111" s="120" t="s">
        <v>81</v>
      </c>
      <c r="E111" s="121"/>
      <c r="F111" s="122">
        <f>F112+F113+F114</f>
        <v>0</v>
      </c>
      <c r="G111" s="88"/>
    </row>
    <row r="112" spans="2:7" ht="47.25" x14ac:dyDescent="0.25">
      <c r="B112" s="108"/>
      <c r="C112" s="113">
        <v>3232</v>
      </c>
      <c r="D112" s="114" t="s">
        <v>186</v>
      </c>
      <c r="E112" s="115"/>
      <c r="F112" s="116"/>
      <c r="G112" s="88"/>
    </row>
    <row r="113" spans="2:7" ht="15.75" x14ac:dyDescent="0.25">
      <c r="B113" s="108"/>
      <c r="C113" s="113">
        <v>3234</v>
      </c>
      <c r="D113" s="114" t="s">
        <v>85</v>
      </c>
      <c r="E113" s="115"/>
      <c r="F113" s="116"/>
      <c r="G113" s="88"/>
    </row>
    <row r="114" spans="2:7" ht="15.75" x14ac:dyDescent="0.25">
      <c r="B114" s="108"/>
      <c r="C114" s="113">
        <v>3236</v>
      </c>
      <c r="D114" s="114" t="s">
        <v>165</v>
      </c>
      <c r="E114" s="115"/>
      <c r="F114" s="116"/>
      <c r="G114" s="88"/>
    </row>
    <row r="115" spans="2:7" ht="31.5" x14ac:dyDescent="0.25">
      <c r="B115" s="108"/>
      <c r="C115" s="119">
        <v>329</v>
      </c>
      <c r="D115" s="120" t="s">
        <v>92</v>
      </c>
      <c r="E115" s="121"/>
      <c r="F115" s="122">
        <f>F116+F117</f>
        <v>0</v>
      </c>
      <c r="G115" s="88"/>
    </row>
    <row r="116" spans="2:7" ht="15.75" x14ac:dyDescent="0.25">
      <c r="B116" s="108"/>
      <c r="C116" s="113">
        <v>3295</v>
      </c>
      <c r="D116" s="114" t="s">
        <v>169</v>
      </c>
      <c r="E116" s="115"/>
      <c r="F116" s="116"/>
      <c r="G116" s="88"/>
    </row>
    <row r="117" spans="2:7" ht="31.5" x14ac:dyDescent="0.25">
      <c r="B117" s="108"/>
      <c r="C117" s="113">
        <v>3299</v>
      </c>
      <c r="D117" s="114" t="s">
        <v>92</v>
      </c>
      <c r="E117" s="115"/>
      <c r="F117" s="116"/>
      <c r="G117" s="88"/>
    </row>
    <row r="118" spans="2:7" ht="15.75" x14ac:dyDescent="0.25">
      <c r="B118" s="108"/>
      <c r="C118" s="158">
        <v>34</v>
      </c>
      <c r="D118" s="159"/>
      <c r="E118" s="160"/>
      <c r="F118" s="161"/>
      <c r="G118" s="88"/>
    </row>
    <row r="119" spans="2:7" ht="15.75" x14ac:dyDescent="0.25">
      <c r="B119" s="108"/>
      <c r="C119" s="113">
        <v>3431</v>
      </c>
      <c r="D119" s="114"/>
      <c r="E119" s="115"/>
      <c r="F119" s="116"/>
      <c r="G119" s="88"/>
    </row>
    <row r="120" spans="2:7" ht="15.75" x14ac:dyDescent="0.25">
      <c r="B120" s="108"/>
      <c r="C120" s="119">
        <v>4</v>
      </c>
      <c r="D120" s="120"/>
      <c r="E120" s="121">
        <f>E121</f>
        <v>0</v>
      </c>
      <c r="F120" s="122">
        <f>F121</f>
        <v>0</v>
      </c>
      <c r="G120" s="88"/>
    </row>
    <row r="121" spans="2:7" ht="15.75" x14ac:dyDescent="0.25">
      <c r="B121" s="108"/>
      <c r="C121" s="119">
        <v>42</v>
      </c>
      <c r="D121" s="120"/>
      <c r="E121" s="121">
        <v>0</v>
      </c>
      <c r="F121" s="122">
        <f>F122+F123+F124</f>
        <v>0</v>
      </c>
      <c r="G121" s="88"/>
    </row>
    <row r="122" spans="2:7" ht="31.5" x14ac:dyDescent="0.25">
      <c r="B122" s="108"/>
      <c r="C122" s="113">
        <v>4223</v>
      </c>
      <c r="D122" s="114" t="s">
        <v>106</v>
      </c>
      <c r="E122" s="115"/>
      <c r="F122" s="116"/>
      <c r="G122" s="88"/>
    </row>
    <row r="123" spans="2:7" ht="15.75" x14ac:dyDescent="0.25">
      <c r="B123" s="108"/>
      <c r="C123" s="113">
        <v>4227</v>
      </c>
      <c r="D123" s="149" t="s">
        <v>178</v>
      </c>
      <c r="E123" s="115"/>
      <c r="F123" s="116"/>
      <c r="G123" s="88"/>
    </row>
    <row r="124" spans="2:7" ht="15.75" x14ac:dyDescent="0.25">
      <c r="B124" s="108"/>
      <c r="C124" s="113">
        <v>4241</v>
      </c>
      <c r="D124" s="114" t="s">
        <v>108</v>
      </c>
      <c r="E124" s="115"/>
      <c r="F124" s="116"/>
      <c r="G124" s="88"/>
    </row>
    <row r="125" spans="2:7" ht="15.75" x14ac:dyDescent="0.25">
      <c r="B125" s="151">
        <v>52</v>
      </c>
      <c r="C125" s="152" t="s">
        <v>173</v>
      </c>
      <c r="D125" s="162" t="s">
        <v>187</v>
      </c>
      <c r="E125" s="163"/>
      <c r="F125" s="164"/>
      <c r="G125" s="88"/>
    </row>
    <row r="126" spans="2:7" ht="15.75" x14ac:dyDescent="0.25">
      <c r="B126" s="165"/>
      <c r="C126" s="166">
        <v>3</v>
      </c>
      <c r="D126" s="167"/>
      <c r="E126" s="168"/>
      <c r="F126" s="169">
        <f>F127+F128</f>
        <v>0</v>
      </c>
      <c r="G126" s="88"/>
    </row>
    <row r="127" spans="2:7" ht="15.75" x14ac:dyDescent="0.25">
      <c r="B127" s="108"/>
      <c r="C127" s="113">
        <v>3111</v>
      </c>
      <c r="D127" s="114"/>
      <c r="E127" s="115"/>
      <c r="F127" s="116"/>
      <c r="G127" s="88"/>
    </row>
    <row r="128" spans="2:7" ht="15.75" x14ac:dyDescent="0.25">
      <c r="B128" s="108"/>
      <c r="C128" s="113">
        <v>3222</v>
      </c>
      <c r="D128" s="114"/>
      <c r="E128" s="115"/>
      <c r="F128" s="116"/>
      <c r="G128" s="88"/>
    </row>
    <row r="129" spans="2:7" ht="15.75" x14ac:dyDescent="0.25">
      <c r="B129" s="170"/>
      <c r="C129" s="171" t="s">
        <v>173</v>
      </c>
      <c r="D129" s="172" t="s">
        <v>188</v>
      </c>
      <c r="E129" s="173"/>
      <c r="F129" s="174"/>
      <c r="G129" s="88"/>
    </row>
    <row r="130" spans="2:7" ht="15.75" x14ac:dyDescent="0.25">
      <c r="B130" s="175"/>
      <c r="C130" s="171" t="s">
        <v>189</v>
      </c>
      <c r="D130" s="172" t="s">
        <v>188</v>
      </c>
      <c r="E130" s="176">
        <v>23696</v>
      </c>
      <c r="F130" s="176">
        <v>22657.58</v>
      </c>
      <c r="G130" s="88">
        <f t="shared" si="1"/>
        <v>95.617741390952077</v>
      </c>
    </row>
    <row r="131" spans="2:7" ht="15.75" x14ac:dyDescent="0.25">
      <c r="B131" s="151">
        <v>11</v>
      </c>
      <c r="C131" s="152">
        <v>11</v>
      </c>
      <c r="D131" s="162" t="s">
        <v>149</v>
      </c>
      <c r="E131" s="177">
        <f>E136+E157</f>
        <v>0</v>
      </c>
      <c r="F131" s="177">
        <f>F136+F157</f>
        <v>0</v>
      </c>
      <c r="G131" s="88"/>
    </row>
    <row r="132" spans="2:7" ht="15.75" x14ac:dyDescent="0.25">
      <c r="B132" s="151"/>
      <c r="C132" s="152">
        <v>31</v>
      </c>
      <c r="D132" s="162" t="s">
        <v>37</v>
      </c>
      <c r="E132" s="177"/>
      <c r="F132" s="188"/>
      <c r="G132" s="88"/>
    </row>
    <row r="133" spans="2:7" ht="15.75" x14ac:dyDescent="0.25">
      <c r="B133" s="151"/>
      <c r="C133" s="152">
        <v>3111</v>
      </c>
      <c r="D133" s="162" t="s">
        <v>150</v>
      </c>
      <c r="E133" s="177">
        <v>17600</v>
      </c>
      <c r="F133" s="188">
        <v>17311.14</v>
      </c>
      <c r="G133" s="88">
        <f t="shared" si="1"/>
        <v>98.358750000000001</v>
      </c>
    </row>
    <row r="134" spans="2:7" ht="31.5" x14ac:dyDescent="0.25">
      <c r="B134" s="151"/>
      <c r="C134" s="152">
        <v>3121</v>
      </c>
      <c r="D134" s="162" t="s">
        <v>176</v>
      </c>
      <c r="E134" s="177">
        <v>1000</v>
      </c>
      <c r="F134" s="188">
        <v>300</v>
      </c>
      <c r="G134" s="88">
        <f t="shared" si="1"/>
        <v>30</v>
      </c>
    </row>
    <row r="135" spans="2:7" ht="31.5" x14ac:dyDescent="0.25">
      <c r="B135" s="151"/>
      <c r="C135" s="152">
        <v>3132</v>
      </c>
      <c r="D135" s="162" t="s">
        <v>228</v>
      </c>
      <c r="E135" s="177">
        <v>2904</v>
      </c>
      <c r="F135" s="188">
        <v>2856.36</v>
      </c>
      <c r="G135" s="88">
        <f t="shared" si="1"/>
        <v>98.359504132231407</v>
      </c>
    </row>
    <row r="136" spans="2:7" ht="15.75" x14ac:dyDescent="0.25">
      <c r="B136" s="178"/>
      <c r="C136" s="179">
        <v>32</v>
      </c>
      <c r="D136" s="180" t="s">
        <v>18</v>
      </c>
      <c r="E136" s="160">
        <v>0</v>
      </c>
      <c r="F136" s="181">
        <v>0</v>
      </c>
      <c r="G136" s="88"/>
    </row>
    <row r="137" spans="2:7" ht="31.5" x14ac:dyDescent="0.25">
      <c r="B137" s="178"/>
      <c r="C137" s="109">
        <v>321</v>
      </c>
      <c r="D137" s="110" t="s">
        <v>38</v>
      </c>
      <c r="E137" s="182">
        <f>E138</f>
        <v>4130</v>
      </c>
      <c r="F137" s="181">
        <f>F138</f>
        <v>2190.08</v>
      </c>
      <c r="G137" s="88">
        <f t="shared" si="1"/>
        <v>53.028571428571425</v>
      </c>
    </row>
    <row r="138" spans="2:7" ht="15.75" x14ac:dyDescent="0.25">
      <c r="B138" s="178"/>
      <c r="C138" s="113" t="s">
        <v>152</v>
      </c>
      <c r="D138" s="114" t="s">
        <v>39</v>
      </c>
      <c r="E138" s="160">
        <v>4130</v>
      </c>
      <c r="F138" s="161">
        <v>2190.08</v>
      </c>
      <c r="G138" s="88">
        <f t="shared" si="1"/>
        <v>53.028571428571425</v>
      </c>
    </row>
    <row r="139" spans="2:7" ht="15.75" x14ac:dyDescent="0.25">
      <c r="B139" s="178"/>
      <c r="C139" s="113">
        <v>3212</v>
      </c>
      <c r="D139" s="114" t="s">
        <v>275</v>
      </c>
      <c r="E139" s="160">
        <v>200</v>
      </c>
      <c r="F139" s="161"/>
      <c r="G139" s="88">
        <f t="shared" si="1"/>
        <v>0</v>
      </c>
    </row>
    <row r="140" spans="2:7" ht="31.5" x14ac:dyDescent="0.25">
      <c r="B140" s="178"/>
      <c r="C140" s="179">
        <v>322</v>
      </c>
      <c r="D140" s="180" t="s">
        <v>157</v>
      </c>
      <c r="E140" s="182">
        <f>E141+E142+E143</f>
        <v>0</v>
      </c>
      <c r="F140" s="181">
        <f>F141+F142+F143+F144</f>
        <v>0</v>
      </c>
      <c r="G140" s="88"/>
    </row>
    <row r="141" spans="2:7" ht="31.5" x14ac:dyDescent="0.25">
      <c r="B141" s="178"/>
      <c r="C141" s="183">
        <v>3221</v>
      </c>
      <c r="D141" s="184" t="s">
        <v>158</v>
      </c>
      <c r="E141" s="160"/>
      <c r="F141" s="161"/>
      <c r="G141" s="88"/>
    </row>
    <row r="142" spans="2:7" ht="15.75" x14ac:dyDescent="0.25">
      <c r="B142" s="178"/>
      <c r="C142" s="183">
        <v>3223</v>
      </c>
      <c r="D142" s="184" t="s">
        <v>77</v>
      </c>
      <c r="E142" s="160"/>
      <c r="F142" s="161"/>
      <c r="G142" s="88"/>
    </row>
    <row r="143" spans="2:7" ht="15.75" x14ac:dyDescent="0.25">
      <c r="B143" s="178"/>
      <c r="C143" s="183">
        <v>3225</v>
      </c>
      <c r="D143" s="184" t="s">
        <v>160</v>
      </c>
      <c r="E143" s="160"/>
      <c r="F143" s="161"/>
      <c r="G143" s="88"/>
    </row>
    <row r="144" spans="2:7" ht="31.5" x14ac:dyDescent="0.25">
      <c r="B144" s="178"/>
      <c r="C144" s="183">
        <v>3227</v>
      </c>
      <c r="D144" s="184" t="s">
        <v>190</v>
      </c>
      <c r="E144" s="160"/>
      <c r="F144" s="161"/>
      <c r="G144" s="88"/>
    </row>
    <row r="145" spans="2:7" ht="15.75" x14ac:dyDescent="0.25">
      <c r="B145" s="108"/>
      <c r="C145" s="109">
        <v>323</v>
      </c>
      <c r="D145" s="110" t="s">
        <v>81</v>
      </c>
      <c r="E145" s="102">
        <f>SUM(E146:E151)</f>
        <v>0</v>
      </c>
      <c r="F145" s="103">
        <f>SUM(F146:F151)</f>
        <v>1992</v>
      </c>
      <c r="G145" s="88"/>
    </row>
    <row r="146" spans="2:7" ht="31.5" x14ac:dyDescent="0.25">
      <c r="B146" s="108"/>
      <c r="C146" s="113" t="s">
        <v>191</v>
      </c>
      <c r="D146" s="114" t="s">
        <v>162</v>
      </c>
      <c r="E146" s="115"/>
      <c r="F146" s="116"/>
      <c r="G146" s="88"/>
    </row>
    <row r="147" spans="2:7" ht="31.5" x14ac:dyDescent="0.25">
      <c r="B147" s="108"/>
      <c r="C147" s="113" t="s">
        <v>192</v>
      </c>
      <c r="D147" s="114" t="s">
        <v>163</v>
      </c>
      <c r="E147" s="115">
        <v>0</v>
      </c>
      <c r="F147" s="116">
        <v>1992</v>
      </c>
      <c r="G147" s="88"/>
    </row>
    <row r="148" spans="2:7" ht="15.75" x14ac:dyDescent="0.25">
      <c r="B148" s="108"/>
      <c r="C148" s="113" t="s">
        <v>193</v>
      </c>
      <c r="D148" s="114" t="s">
        <v>85</v>
      </c>
      <c r="E148" s="115"/>
      <c r="F148" s="116"/>
      <c r="G148" s="88"/>
    </row>
    <row r="149" spans="2:7" ht="15.75" x14ac:dyDescent="0.25">
      <c r="B149" s="108"/>
      <c r="C149" s="113">
        <v>3235</v>
      </c>
      <c r="D149" s="114" t="s">
        <v>194</v>
      </c>
      <c r="E149" s="115"/>
      <c r="F149" s="116"/>
      <c r="G149" s="88"/>
    </row>
    <row r="150" spans="2:7" ht="15.75" x14ac:dyDescent="0.25">
      <c r="B150" s="108"/>
      <c r="C150" s="113" t="s">
        <v>195</v>
      </c>
      <c r="D150" s="114" t="s">
        <v>89</v>
      </c>
      <c r="E150" s="115"/>
      <c r="F150" s="116"/>
      <c r="G150" s="88"/>
    </row>
    <row r="151" spans="2:7" ht="15.75" x14ac:dyDescent="0.25">
      <c r="B151" s="108"/>
      <c r="C151" s="113" t="s">
        <v>196</v>
      </c>
      <c r="D151" s="114" t="s">
        <v>90</v>
      </c>
      <c r="E151" s="115"/>
      <c r="F151" s="116"/>
      <c r="G151" s="88"/>
    </row>
    <row r="152" spans="2:7" ht="31.5" x14ac:dyDescent="0.25">
      <c r="B152" s="108"/>
      <c r="C152" s="109">
        <v>329</v>
      </c>
      <c r="D152" s="110" t="s">
        <v>92</v>
      </c>
      <c r="E152" s="102">
        <f>SUM(E153:E156)</f>
        <v>0</v>
      </c>
      <c r="F152" s="103">
        <f>SUM(F153:F156)</f>
        <v>0</v>
      </c>
      <c r="G152" s="88"/>
    </row>
    <row r="153" spans="2:7" ht="15.75" x14ac:dyDescent="0.25">
      <c r="B153" s="108"/>
      <c r="C153" s="113">
        <v>3292</v>
      </c>
      <c r="D153" s="114" t="s">
        <v>197</v>
      </c>
      <c r="E153" s="115"/>
      <c r="F153" s="116"/>
      <c r="G153" s="88"/>
    </row>
    <row r="154" spans="2:7" ht="15.75" x14ac:dyDescent="0.25">
      <c r="B154" s="108"/>
      <c r="C154" s="113" t="s">
        <v>198</v>
      </c>
      <c r="D154" s="114" t="s">
        <v>199</v>
      </c>
      <c r="E154" s="115"/>
      <c r="F154" s="116"/>
      <c r="G154" s="88"/>
    </row>
    <row r="155" spans="2:7" ht="15.75" x14ac:dyDescent="0.25">
      <c r="B155" s="108"/>
      <c r="C155" s="113">
        <v>3295</v>
      </c>
      <c r="D155" s="114" t="s">
        <v>169</v>
      </c>
      <c r="E155" s="115"/>
      <c r="F155" s="116"/>
      <c r="G155" s="88"/>
    </row>
    <row r="156" spans="2:7" ht="31.5" x14ac:dyDescent="0.25">
      <c r="B156" s="108"/>
      <c r="C156" s="113" t="s">
        <v>200</v>
      </c>
      <c r="D156" s="114" t="s">
        <v>92</v>
      </c>
      <c r="E156" s="115"/>
      <c r="F156" s="116"/>
      <c r="G156" s="88"/>
    </row>
    <row r="157" spans="2:7" ht="15.75" x14ac:dyDescent="0.25">
      <c r="B157" s="108"/>
      <c r="C157" s="113">
        <v>41</v>
      </c>
      <c r="D157" s="114" t="s">
        <v>104</v>
      </c>
      <c r="E157" s="115"/>
      <c r="F157" s="116"/>
      <c r="G157" s="88"/>
    </row>
    <row r="158" spans="2:7" ht="31.5" x14ac:dyDescent="0.25">
      <c r="B158" s="151">
        <v>43</v>
      </c>
      <c r="C158" s="152"/>
      <c r="D158" s="162" t="s">
        <v>201</v>
      </c>
      <c r="E158" s="163">
        <v>46229.01</v>
      </c>
      <c r="F158" s="163">
        <v>48069.919999999998</v>
      </c>
      <c r="G158" s="88">
        <f t="shared" ref="G158:G206" si="2">F158/E158*100</f>
        <v>103.98215319774313</v>
      </c>
    </row>
    <row r="159" spans="2:7" ht="15.75" x14ac:dyDescent="0.25">
      <c r="B159" s="151"/>
      <c r="C159" s="152"/>
      <c r="D159" s="162" t="s">
        <v>181</v>
      </c>
      <c r="E159" s="164">
        <f>E160+E188</f>
        <v>46229.01</v>
      </c>
      <c r="F159" s="164">
        <f>F160+F188</f>
        <v>48069.919999999998</v>
      </c>
      <c r="G159" s="88">
        <f t="shared" si="2"/>
        <v>103.98215319774313</v>
      </c>
    </row>
    <row r="160" spans="2:7" ht="15.75" x14ac:dyDescent="0.25">
      <c r="B160" s="108"/>
      <c r="C160" s="119">
        <v>3</v>
      </c>
      <c r="D160" s="120"/>
      <c r="E160" s="121">
        <v>46229.01</v>
      </c>
      <c r="F160" s="122">
        <v>48069.919999999998</v>
      </c>
      <c r="G160" s="88">
        <f t="shared" si="2"/>
        <v>103.98215319774313</v>
      </c>
    </row>
    <row r="161" spans="2:7" ht="15.75" x14ac:dyDescent="0.25">
      <c r="B161" s="108"/>
      <c r="C161" s="119">
        <v>32</v>
      </c>
      <c r="D161" s="120" t="s">
        <v>18</v>
      </c>
      <c r="E161" s="121">
        <v>7974.3</v>
      </c>
      <c r="F161" s="122">
        <f>+F162+F165+F171+F178</f>
        <v>33974.100000000006</v>
      </c>
      <c r="G161" s="88">
        <f t="shared" si="2"/>
        <v>426.04491930326179</v>
      </c>
    </row>
    <row r="162" spans="2:7" ht="15.75" x14ac:dyDescent="0.25">
      <c r="B162" s="108"/>
      <c r="C162" s="119">
        <v>321</v>
      </c>
      <c r="D162" s="120"/>
      <c r="E162" s="121"/>
      <c r="F162" s="122"/>
      <c r="G162" s="88"/>
    </row>
    <row r="163" spans="2:7" ht="15.75" x14ac:dyDescent="0.25">
      <c r="B163" s="185"/>
      <c r="C163" s="129">
        <v>3211</v>
      </c>
      <c r="D163" s="128"/>
      <c r="E163" s="209">
        <v>1236</v>
      </c>
      <c r="F163" s="210">
        <v>2906.16</v>
      </c>
      <c r="G163" s="88">
        <f t="shared" si="2"/>
        <v>235.126213592233</v>
      </c>
    </row>
    <row r="164" spans="2:7" ht="31.5" x14ac:dyDescent="0.25">
      <c r="B164" s="185"/>
      <c r="C164" s="129">
        <v>3213</v>
      </c>
      <c r="D164" s="128" t="s">
        <v>229</v>
      </c>
      <c r="E164" s="209">
        <v>2000</v>
      </c>
      <c r="F164" s="210">
        <v>3791.17</v>
      </c>
      <c r="G164" s="88">
        <f t="shared" si="2"/>
        <v>189.55850000000001</v>
      </c>
    </row>
    <row r="165" spans="2:7" ht="31.5" x14ac:dyDescent="0.25">
      <c r="B165" s="108"/>
      <c r="C165" s="119">
        <v>322</v>
      </c>
      <c r="D165" s="120" t="s">
        <v>157</v>
      </c>
      <c r="E165" s="121">
        <f>E166</f>
        <v>265.45</v>
      </c>
      <c r="F165" s="122">
        <f>F166+F167</f>
        <v>24620.65</v>
      </c>
      <c r="G165" s="88">
        <f t="shared" si="2"/>
        <v>9275.0612168016596</v>
      </c>
    </row>
    <row r="166" spans="2:7" ht="31.5" x14ac:dyDescent="0.25">
      <c r="B166" s="108"/>
      <c r="C166" s="113">
        <v>3221</v>
      </c>
      <c r="D166" s="114" t="s">
        <v>158</v>
      </c>
      <c r="E166" s="211">
        <v>265.45</v>
      </c>
      <c r="F166" s="212">
        <v>8236.5</v>
      </c>
      <c r="G166" s="88">
        <f t="shared" si="2"/>
        <v>3102.8442267847054</v>
      </c>
    </row>
    <row r="167" spans="2:7" ht="15.75" x14ac:dyDescent="0.25">
      <c r="B167" s="108"/>
      <c r="C167" s="113">
        <v>3222</v>
      </c>
      <c r="D167" s="114" t="s">
        <v>76</v>
      </c>
      <c r="E167" s="211">
        <v>31338.560000000001</v>
      </c>
      <c r="F167" s="212">
        <v>16384.150000000001</v>
      </c>
      <c r="G167" s="88">
        <f t="shared" si="2"/>
        <v>52.281119489855307</v>
      </c>
    </row>
    <row r="168" spans="2:7" ht="15.75" x14ac:dyDescent="0.25">
      <c r="B168" s="108"/>
      <c r="C168" s="113">
        <v>3223</v>
      </c>
      <c r="D168" s="114" t="s">
        <v>77</v>
      </c>
      <c r="E168" s="211">
        <v>3837.85</v>
      </c>
      <c r="F168" s="212">
        <v>938.52</v>
      </c>
      <c r="G168" s="88">
        <f t="shared" si="2"/>
        <v>24.454316870122593</v>
      </c>
    </row>
    <row r="169" spans="2:7" ht="31.5" x14ac:dyDescent="0.25">
      <c r="B169" s="108"/>
      <c r="C169" s="113">
        <v>3224</v>
      </c>
      <c r="D169" s="114" t="s">
        <v>232</v>
      </c>
      <c r="E169" s="115">
        <v>0</v>
      </c>
      <c r="F169" s="212">
        <v>1722.49</v>
      </c>
      <c r="G169" s="88"/>
    </row>
    <row r="170" spans="2:7" ht="15.75" x14ac:dyDescent="0.25">
      <c r="B170" s="108"/>
      <c r="C170" s="113">
        <v>3225</v>
      </c>
      <c r="D170" s="114" t="s">
        <v>160</v>
      </c>
      <c r="E170" s="211">
        <v>700.9</v>
      </c>
      <c r="F170" s="116">
        <v>0</v>
      </c>
      <c r="G170" s="88">
        <f t="shared" si="2"/>
        <v>0</v>
      </c>
    </row>
    <row r="171" spans="2:7" ht="15.75" x14ac:dyDescent="0.25">
      <c r="B171" s="108"/>
      <c r="C171" s="119">
        <v>323</v>
      </c>
      <c r="D171" s="120"/>
      <c r="E171" s="121"/>
      <c r="F171" s="122">
        <v>0</v>
      </c>
      <c r="G171" s="88"/>
    </row>
    <row r="172" spans="2:7" ht="15.75" x14ac:dyDescent="0.25">
      <c r="B172" s="108"/>
      <c r="C172" s="113">
        <v>3231</v>
      </c>
      <c r="D172" s="114"/>
      <c r="E172" s="115"/>
      <c r="F172" s="116">
        <v>0</v>
      </c>
      <c r="G172" s="88"/>
    </row>
    <row r="173" spans="2:7" ht="15.75" x14ac:dyDescent="0.25">
      <c r="B173" s="108"/>
      <c r="C173" s="113">
        <v>3232</v>
      </c>
      <c r="D173" s="114"/>
      <c r="E173" s="115">
        <v>0</v>
      </c>
      <c r="F173" s="212">
        <v>1051.1500000000001</v>
      </c>
      <c r="G173" s="88"/>
    </row>
    <row r="174" spans="2:7" ht="15.75" x14ac:dyDescent="0.25">
      <c r="B174" s="108"/>
      <c r="C174" s="113">
        <v>3234</v>
      </c>
      <c r="D174" s="114" t="s">
        <v>85</v>
      </c>
      <c r="E174" s="115">
        <v>0</v>
      </c>
      <c r="F174" s="212">
        <v>1723.1</v>
      </c>
      <c r="G174" s="88"/>
    </row>
    <row r="175" spans="2:7" ht="15.75" x14ac:dyDescent="0.25">
      <c r="B175" s="108"/>
      <c r="C175" s="113">
        <v>3239</v>
      </c>
      <c r="D175" s="114"/>
      <c r="E175" s="115"/>
      <c r="F175" s="212">
        <v>1843.23</v>
      </c>
      <c r="G175" s="88"/>
    </row>
    <row r="176" spans="2:7" ht="15.75" x14ac:dyDescent="0.25">
      <c r="B176" s="108"/>
      <c r="C176" s="119">
        <v>324</v>
      </c>
      <c r="D176" s="114"/>
      <c r="E176" s="115"/>
      <c r="F176" s="116"/>
      <c r="G176" s="88"/>
    </row>
    <row r="177" spans="2:7" ht="15.75" x14ac:dyDescent="0.25">
      <c r="B177" s="108"/>
      <c r="C177" s="113">
        <v>32412</v>
      </c>
      <c r="D177" s="114" t="s">
        <v>235</v>
      </c>
      <c r="E177" s="115"/>
      <c r="F177" s="212">
        <v>120</v>
      </c>
      <c r="G177" s="88"/>
    </row>
    <row r="178" spans="2:7" ht="31.5" x14ac:dyDescent="0.25">
      <c r="B178" s="108"/>
      <c r="C178" s="119">
        <v>329</v>
      </c>
      <c r="D178" s="120" t="s">
        <v>92</v>
      </c>
      <c r="E178" s="121">
        <f>E183</f>
        <v>6850.25</v>
      </c>
      <c r="F178" s="122">
        <v>9353.4500000000007</v>
      </c>
      <c r="G178" s="88">
        <f t="shared" si="2"/>
        <v>136.54173205357469</v>
      </c>
    </row>
    <row r="179" spans="2:7" ht="63" x14ac:dyDescent="0.25">
      <c r="B179" s="108"/>
      <c r="C179" s="129">
        <v>3291</v>
      </c>
      <c r="D179" s="128" t="s">
        <v>202</v>
      </c>
      <c r="E179" s="121"/>
      <c r="F179" s="130"/>
      <c r="G179" s="88"/>
    </row>
    <row r="180" spans="2:7" ht="15.75" x14ac:dyDescent="0.25">
      <c r="B180" s="108"/>
      <c r="C180" s="129">
        <v>3292</v>
      </c>
      <c r="D180" s="128" t="s">
        <v>197</v>
      </c>
      <c r="E180" s="121"/>
      <c r="F180" s="130"/>
      <c r="G180" s="88"/>
    </row>
    <row r="181" spans="2:7" ht="15.75" x14ac:dyDescent="0.25">
      <c r="B181" s="108"/>
      <c r="C181" s="129">
        <v>3293</v>
      </c>
      <c r="D181" s="128" t="s">
        <v>199</v>
      </c>
      <c r="E181" s="121"/>
      <c r="F181" s="210">
        <v>1152.02</v>
      </c>
      <c r="G181" s="88"/>
    </row>
    <row r="182" spans="2:7" ht="15.75" x14ac:dyDescent="0.25">
      <c r="B182" s="108"/>
      <c r="C182" s="129">
        <v>3294</v>
      </c>
      <c r="D182" s="128" t="s">
        <v>236</v>
      </c>
      <c r="E182" s="121"/>
      <c r="F182" s="130"/>
      <c r="G182" s="88"/>
    </row>
    <row r="183" spans="2:7" ht="31.5" x14ac:dyDescent="0.25">
      <c r="B183" s="108"/>
      <c r="C183" s="113">
        <v>3299</v>
      </c>
      <c r="D183" s="114" t="s">
        <v>92</v>
      </c>
      <c r="E183" s="211">
        <v>6850.25</v>
      </c>
      <c r="F183" s="212">
        <v>8201.43</v>
      </c>
      <c r="G183" s="88">
        <f t="shared" si="2"/>
        <v>119.72453560089049</v>
      </c>
    </row>
    <row r="184" spans="2:7" ht="15.75" x14ac:dyDescent="0.25">
      <c r="B184" s="108"/>
      <c r="C184" s="119">
        <v>34</v>
      </c>
      <c r="D184" s="120"/>
      <c r="E184" s="121">
        <f>E185</f>
        <v>0</v>
      </c>
      <c r="F184" s="122">
        <f>F185</f>
        <v>0</v>
      </c>
      <c r="G184" s="88"/>
    </row>
    <row r="185" spans="2:7" ht="15.75" x14ac:dyDescent="0.25">
      <c r="B185" s="108"/>
      <c r="C185" s="113">
        <v>3431</v>
      </c>
      <c r="D185" s="114" t="s">
        <v>203</v>
      </c>
      <c r="E185" s="115"/>
      <c r="F185" s="116"/>
      <c r="G185" s="88"/>
    </row>
    <row r="186" spans="2:7" ht="15.75" x14ac:dyDescent="0.25">
      <c r="B186" s="108"/>
      <c r="C186" s="119">
        <v>38</v>
      </c>
      <c r="D186" s="120" t="s">
        <v>204</v>
      </c>
      <c r="E186" s="121">
        <f>E187</f>
        <v>0</v>
      </c>
      <c r="F186" s="122">
        <f>F187</f>
        <v>0</v>
      </c>
      <c r="G186" s="88"/>
    </row>
    <row r="187" spans="2:7" ht="15.75" x14ac:dyDescent="0.25">
      <c r="B187" s="108"/>
      <c r="C187" s="113">
        <v>3811</v>
      </c>
      <c r="D187" s="114" t="s">
        <v>205</v>
      </c>
      <c r="E187" s="115"/>
      <c r="F187" s="116"/>
      <c r="G187" s="88"/>
    </row>
    <row r="188" spans="2:7" ht="15.75" x14ac:dyDescent="0.25">
      <c r="B188" s="151"/>
      <c r="C188" s="186">
        <v>4241</v>
      </c>
      <c r="D188" s="187"/>
      <c r="E188" s="177"/>
      <c r="F188" s="188"/>
      <c r="G188" s="88"/>
    </row>
    <row r="189" spans="2:7" ht="15.75" x14ac:dyDescent="0.25">
      <c r="B189" s="151">
        <v>31</v>
      </c>
      <c r="C189" s="152"/>
      <c r="D189" s="162"/>
      <c r="E189" s="163"/>
      <c r="F189" s="163"/>
      <c r="G189" s="88"/>
    </row>
    <row r="190" spans="2:7" ht="15.75" x14ac:dyDescent="0.25">
      <c r="B190" s="151"/>
      <c r="C190" s="152"/>
      <c r="D190" s="162" t="s">
        <v>206</v>
      </c>
      <c r="E190" s="164">
        <v>23173.69</v>
      </c>
      <c r="F190" s="164">
        <v>26646.02</v>
      </c>
      <c r="G190" s="88">
        <f t="shared" si="2"/>
        <v>114.98393220932878</v>
      </c>
    </row>
    <row r="191" spans="2:7" ht="15.75" x14ac:dyDescent="0.25">
      <c r="B191" s="108"/>
      <c r="C191" s="119">
        <v>3</v>
      </c>
      <c r="D191" s="120" t="s">
        <v>4</v>
      </c>
      <c r="E191" s="121">
        <v>23173.69</v>
      </c>
      <c r="F191" s="122">
        <v>26646.02</v>
      </c>
      <c r="G191" s="88"/>
    </row>
    <row r="192" spans="2:7" ht="15.75" x14ac:dyDescent="0.25">
      <c r="B192" s="108"/>
      <c r="C192" s="119">
        <v>32</v>
      </c>
      <c r="D192" s="120" t="s">
        <v>18</v>
      </c>
      <c r="E192" s="115">
        <v>23173.69</v>
      </c>
      <c r="F192" s="122">
        <v>26646.02</v>
      </c>
      <c r="G192" s="88"/>
    </row>
    <row r="193" spans="2:7" ht="15.75" x14ac:dyDescent="0.25">
      <c r="B193" s="108"/>
      <c r="C193" s="119">
        <v>321</v>
      </c>
      <c r="D193" s="120"/>
      <c r="E193" s="121">
        <v>10167.99</v>
      </c>
      <c r="F193" s="122">
        <v>11998.86</v>
      </c>
      <c r="G193" s="88">
        <f t="shared" si="2"/>
        <v>118.00621361744061</v>
      </c>
    </row>
    <row r="194" spans="2:7" ht="15.75" x14ac:dyDescent="0.25">
      <c r="B194" s="185"/>
      <c r="C194" s="129">
        <v>3211</v>
      </c>
      <c r="D194" s="128" t="s">
        <v>207</v>
      </c>
      <c r="E194" s="209">
        <v>2894</v>
      </c>
      <c r="F194" s="210">
        <v>2484.86</v>
      </c>
      <c r="G194" s="88">
        <f t="shared" si="2"/>
        <v>85.862474084312382</v>
      </c>
    </row>
    <row r="195" spans="2:7" ht="15.75" x14ac:dyDescent="0.25">
      <c r="B195" s="108"/>
      <c r="C195" s="129">
        <v>3213</v>
      </c>
      <c r="D195" s="120" t="s">
        <v>208</v>
      </c>
      <c r="E195" s="211">
        <v>875.99</v>
      </c>
      <c r="F195" s="116"/>
      <c r="G195" s="88">
        <f t="shared" si="2"/>
        <v>0</v>
      </c>
    </row>
    <row r="196" spans="2:7" ht="31.5" x14ac:dyDescent="0.25">
      <c r="B196" s="108"/>
      <c r="C196" s="129">
        <v>3214</v>
      </c>
      <c r="D196" s="120" t="s">
        <v>230</v>
      </c>
      <c r="E196" s="211">
        <v>13.8</v>
      </c>
      <c r="F196" s="212">
        <v>1691.56</v>
      </c>
      <c r="G196" s="88">
        <f t="shared" si="2"/>
        <v>12257.68115942029</v>
      </c>
    </row>
    <row r="197" spans="2:7" ht="31.5" x14ac:dyDescent="0.25">
      <c r="B197" s="108"/>
      <c r="C197" s="119">
        <v>322</v>
      </c>
      <c r="D197" s="120" t="s">
        <v>157</v>
      </c>
      <c r="E197" s="121">
        <f>E199</f>
        <v>0</v>
      </c>
      <c r="F197" s="122">
        <v>4589.57</v>
      </c>
      <c r="G197" s="88"/>
    </row>
    <row r="198" spans="2:7" ht="31.5" x14ac:dyDescent="0.25">
      <c r="B198" s="108"/>
      <c r="C198" s="119">
        <v>3221</v>
      </c>
      <c r="D198" s="120" t="s">
        <v>231</v>
      </c>
      <c r="E198" s="121">
        <v>0</v>
      </c>
      <c r="F198" s="213">
        <v>4589.57</v>
      </c>
      <c r="G198" s="88"/>
    </row>
    <row r="199" spans="2:7" ht="15.75" x14ac:dyDescent="0.25">
      <c r="B199" s="108"/>
      <c r="C199" s="113">
        <v>3222</v>
      </c>
      <c r="D199" s="114" t="s">
        <v>76</v>
      </c>
      <c r="E199" s="115"/>
      <c r="F199" s="116"/>
      <c r="G199" s="88"/>
    </row>
    <row r="200" spans="2:7" ht="15.75" x14ac:dyDescent="0.25">
      <c r="B200" s="108"/>
      <c r="C200" s="113">
        <v>3223</v>
      </c>
      <c r="D200" s="114" t="s">
        <v>77</v>
      </c>
      <c r="E200" s="211">
        <v>5122.13</v>
      </c>
      <c r="F200" s="212">
        <v>1400.19</v>
      </c>
      <c r="G200" s="88">
        <f t="shared" si="2"/>
        <v>27.336088697475464</v>
      </c>
    </row>
    <row r="201" spans="2:7" ht="15.75" x14ac:dyDescent="0.25">
      <c r="B201" s="108"/>
      <c r="C201" s="113">
        <v>3225</v>
      </c>
      <c r="D201" s="114" t="s">
        <v>160</v>
      </c>
      <c r="E201" s="211">
        <v>731.18</v>
      </c>
      <c r="F201" s="212">
        <v>1267.25</v>
      </c>
      <c r="G201" s="88">
        <f t="shared" si="2"/>
        <v>173.31573620722668</v>
      </c>
    </row>
    <row r="202" spans="2:7" ht="31.5" x14ac:dyDescent="0.25">
      <c r="B202" s="108"/>
      <c r="C202" s="113">
        <v>3227</v>
      </c>
      <c r="D202" s="114" t="s">
        <v>190</v>
      </c>
      <c r="E202" s="211">
        <v>530.89</v>
      </c>
      <c r="F202" s="212">
        <v>565.42999999999995</v>
      </c>
      <c r="G202" s="88">
        <f t="shared" si="2"/>
        <v>106.50605586844732</v>
      </c>
    </row>
    <row r="203" spans="2:7" ht="15.75" x14ac:dyDescent="0.25">
      <c r="B203" s="108"/>
      <c r="C203" s="119">
        <v>323</v>
      </c>
      <c r="D203" s="120" t="s">
        <v>81</v>
      </c>
      <c r="E203" s="121">
        <v>6775.29</v>
      </c>
      <c r="F203" s="122">
        <v>9709.52</v>
      </c>
      <c r="G203" s="88">
        <f t="shared" si="2"/>
        <v>143.30781413046526</v>
      </c>
    </row>
    <row r="204" spans="2:7" ht="31.5" x14ac:dyDescent="0.25">
      <c r="B204" s="108"/>
      <c r="C204" s="113">
        <v>3231</v>
      </c>
      <c r="D204" s="114" t="s">
        <v>162</v>
      </c>
      <c r="E204" s="211">
        <v>2352.64</v>
      </c>
      <c r="F204" s="212">
        <v>1631.79</v>
      </c>
      <c r="G204" s="88">
        <f t="shared" si="2"/>
        <v>69.359953073993481</v>
      </c>
    </row>
    <row r="205" spans="2:7" ht="47.25" x14ac:dyDescent="0.25">
      <c r="B205" s="108"/>
      <c r="C205" s="113">
        <v>3232</v>
      </c>
      <c r="D205" s="114" t="s">
        <v>233</v>
      </c>
      <c r="E205" s="115"/>
      <c r="F205" s="212">
        <v>940.25</v>
      </c>
      <c r="G205" s="88"/>
    </row>
    <row r="206" spans="2:7" ht="15.75" x14ac:dyDescent="0.25">
      <c r="B206" s="108"/>
      <c r="C206" s="113">
        <v>3233</v>
      </c>
      <c r="D206" s="114" t="s">
        <v>234</v>
      </c>
      <c r="E206" s="211">
        <v>595.26</v>
      </c>
      <c r="F206" s="116"/>
      <c r="G206" s="88">
        <f t="shared" si="2"/>
        <v>0</v>
      </c>
    </row>
    <row r="207" spans="2:7" ht="15.75" x14ac:dyDescent="0.25">
      <c r="B207" s="108"/>
      <c r="C207" s="113">
        <v>3234</v>
      </c>
      <c r="D207" s="114" t="s">
        <v>85</v>
      </c>
      <c r="E207" s="115"/>
      <c r="F207" s="116"/>
      <c r="G207" s="88"/>
    </row>
    <row r="208" spans="2:7" ht="31.5" x14ac:dyDescent="0.25">
      <c r="B208" s="108"/>
      <c r="C208" s="113">
        <v>3236</v>
      </c>
      <c r="D208" s="114" t="s">
        <v>87</v>
      </c>
      <c r="E208" s="211">
        <v>132.72</v>
      </c>
      <c r="F208" s="212">
        <v>2210.64</v>
      </c>
      <c r="G208" s="88">
        <f t="shared" ref="G208:G272" si="3">F208/E208*100</f>
        <v>1665.6419529837251</v>
      </c>
    </row>
    <row r="209" spans="2:7" ht="15.75" x14ac:dyDescent="0.25">
      <c r="B209" s="108"/>
      <c r="C209" s="113">
        <v>3237</v>
      </c>
      <c r="D209" s="114" t="s">
        <v>88</v>
      </c>
      <c r="E209" s="211">
        <v>124.43</v>
      </c>
      <c r="F209" s="212">
        <v>125</v>
      </c>
      <c r="G209" s="88">
        <f t="shared" si="3"/>
        <v>100.45808888531704</v>
      </c>
    </row>
    <row r="210" spans="2:7" ht="15.75" x14ac:dyDescent="0.25">
      <c r="B210" s="108"/>
      <c r="C210" s="113">
        <v>3238</v>
      </c>
      <c r="D210" s="114" t="s">
        <v>89</v>
      </c>
      <c r="E210" s="211">
        <v>1181.23</v>
      </c>
      <c r="F210" s="212">
        <v>1882.42</v>
      </c>
      <c r="G210" s="88">
        <f t="shared" si="3"/>
        <v>159.36100505405383</v>
      </c>
    </row>
    <row r="211" spans="2:7" ht="15.75" x14ac:dyDescent="0.25">
      <c r="B211" s="108"/>
      <c r="C211" s="113">
        <v>3239</v>
      </c>
      <c r="D211" s="114" t="s">
        <v>90</v>
      </c>
      <c r="E211" s="211">
        <v>2389.0100000000002</v>
      </c>
      <c r="F211" s="212">
        <v>2919.42</v>
      </c>
      <c r="G211" s="88">
        <f t="shared" si="3"/>
        <v>122.20208370831432</v>
      </c>
    </row>
    <row r="212" spans="2:7" ht="31.5" x14ac:dyDescent="0.25">
      <c r="B212" s="108"/>
      <c r="C212" s="119">
        <v>329</v>
      </c>
      <c r="D212" s="120" t="s">
        <v>92</v>
      </c>
      <c r="E212" s="121">
        <v>535.36</v>
      </c>
      <c r="F212" s="122">
        <v>732.66</v>
      </c>
      <c r="G212" s="88">
        <f t="shared" si="3"/>
        <v>136.85370591751345</v>
      </c>
    </row>
    <row r="213" spans="2:7" ht="15.75" x14ac:dyDescent="0.25">
      <c r="B213" s="108"/>
      <c r="C213" s="113">
        <v>3292</v>
      </c>
      <c r="D213" s="114" t="s">
        <v>209</v>
      </c>
      <c r="E213" s="115"/>
      <c r="F213" s="116"/>
      <c r="G213" s="88"/>
    </row>
    <row r="214" spans="2:7" ht="15.75" x14ac:dyDescent="0.25">
      <c r="B214" s="108"/>
      <c r="C214" s="113">
        <v>3294</v>
      </c>
      <c r="D214" s="114" t="s">
        <v>168</v>
      </c>
      <c r="E214" s="211">
        <v>26.53</v>
      </c>
      <c r="F214" s="212">
        <v>604.73</v>
      </c>
      <c r="G214" s="88">
        <f t="shared" si="3"/>
        <v>2279.4195250659632</v>
      </c>
    </row>
    <row r="215" spans="2:7" ht="15.75" x14ac:dyDescent="0.25">
      <c r="B215" s="108"/>
      <c r="C215" s="113">
        <v>3295</v>
      </c>
      <c r="D215" s="114" t="s">
        <v>237</v>
      </c>
      <c r="E215" s="211">
        <v>123.92</v>
      </c>
      <c r="F215" s="212">
        <v>127.93</v>
      </c>
      <c r="G215" s="88">
        <f t="shared" si="3"/>
        <v>103.23595868302131</v>
      </c>
    </row>
    <row r="216" spans="2:7" ht="31.5" x14ac:dyDescent="0.25">
      <c r="B216" s="108"/>
      <c r="C216" s="113">
        <v>3299</v>
      </c>
      <c r="D216" s="114" t="s">
        <v>92</v>
      </c>
      <c r="E216" s="211">
        <v>384.9</v>
      </c>
      <c r="F216" s="116"/>
      <c r="G216" s="88">
        <f t="shared" si="3"/>
        <v>0</v>
      </c>
    </row>
    <row r="217" spans="2:7" ht="15.75" x14ac:dyDescent="0.25">
      <c r="B217" s="73"/>
      <c r="C217" s="104">
        <v>34</v>
      </c>
      <c r="D217" s="105" t="s">
        <v>170</v>
      </c>
      <c r="E217" s="117">
        <f>SUM(E218)</f>
        <v>1990.84</v>
      </c>
      <c r="F217" s="118">
        <f>SUM(F218)</f>
        <v>1722.46</v>
      </c>
      <c r="G217" s="88">
        <f t="shared" si="3"/>
        <v>86.519258202567755</v>
      </c>
    </row>
    <row r="218" spans="2:7" ht="15.75" x14ac:dyDescent="0.25">
      <c r="B218" s="108"/>
      <c r="C218" s="109">
        <v>343</v>
      </c>
      <c r="D218" s="110" t="s">
        <v>97</v>
      </c>
      <c r="E218" s="102">
        <f>SUM(E219)</f>
        <v>1990.84</v>
      </c>
      <c r="F218" s="103">
        <v>1722.46</v>
      </c>
      <c r="G218" s="88">
        <f t="shared" si="3"/>
        <v>86.519258202567755</v>
      </c>
    </row>
    <row r="219" spans="2:7" ht="31.5" x14ac:dyDescent="0.25">
      <c r="B219" s="108"/>
      <c r="C219" s="113" t="s">
        <v>210</v>
      </c>
      <c r="D219" s="114" t="s">
        <v>98</v>
      </c>
      <c r="E219" s="211">
        <v>1990.84</v>
      </c>
      <c r="F219" s="212">
        <v>1595.15</v>
      </c>
      <c r="G219" s="88">
        <f t="shared" si="3"/>
        <v>80.124470072934045</v>
      </c>
    </row>
    <row r="220" spans="2:7" ht="15.75" x14ac:dyDescent="0.25">
      <c r="B220" s="108"/>
      <c r="C220" s="113">
        <v>3433</v>
      </c>
      <c r="D220" s="114" t="s">
        <v>99</v>
      </c>
      <c r="E220" s="115"/>
      <c r="F220" s="212">
        <v>127.31</v>
      </c>
      <c r="G220" s="88"/>
    </row>
    <row r="221" spans="2:7" ht="31.5" x14ac:dyDescent="0.25">
      <c r="B221" s="108"/>
      <c r="C221" s="119">
        <v>4</v>
      </c>
      <c r="D221" s="120" t="s">
        <v>6</v>
      </c>
      <c r="E221" s="121">
        <v>3704.22</v>
      </c>
      <c r="F221" s="122">
        <v>1845.02</v>
      </c>
      <c r="G221" s="88">
        <f t="shared" si="3"/>
        <v>49.808596681622589</v>
      </c>
    </row>
    <row r="222" spans="2:7" ht="15.75" x14ac:dyDescent="0.25">
      <c r="B222" s="108"/>
      <c r="C222" s="119">
        <v>412</v>
      </c>
      <c r="D222" s="120"/>
      <c r="E222" s="121"/>
      <c r="F222" s="122"/>
      <c r="G222" s="88"/>
    </row>
    <row r="223" spans="2:7" ht="15.75" x14ac:dyDescent="0.25">
      <c r="B223" s="108"/>
      <c r="C223" s="119">
        <v>4123</v>
      </c>
      <c r="D223" s="120" t="s">
        <v>104</v>
      </c>
      <c r="E223" s="214">
        <v>637</v>
      </c>
      <c r="F223" s="213">
        <v>637.5</v>
      </c>
      <c r="G223" s="88">
        <f t="shared" si="3"/>
        <v>100.07849293563579</v>
      </c>
    </row>
    <row r="224" spans="2:7" ht="31.5" x14ac:dyDescent="0.25">
      <c r="B224" s="108"/>
      <c r="C224" s="113">
        <v>4221</v>
      </c>
      <c r="D224" s="114" t="s">
        <v>106</v>
      </c>
      <c r="E224" s="211">
        <v>2071.8000000000002</v>
      </c>
      <c r="F224" s="212">
        <v>1062.5</v>
      </c>
      <c r="G224" s="88">
        <f t="shared" si="3"/>
        <v>51.283907713099723</v>
      </c>
    </row>
    <row r="225" spans="2:7" ht="15.75" x14ac:dyDescent="0.25">
      <c r="B225" s="108"/>
      <c r="C225" s="113">
        <v>4222</v>
      </c>
      <c r="D225" s="114" t="s">
        <v>124</v>
      </c>
      <c r="E225" s="211">
        <v>132.72</v>
      </c>
      <c r="F225" s="116"/>
      <c r="G225" s="88">
        <f t="shared" si="3"/>
        <v>0</v>
      </c>
    </row>
    <row r="226" spans="2:7" ht="15.75" x14ac:dyDescent="0.25">
      <c r="B226" s="108"/>
      <c r="C226" s="119">
        <v>424</v>
      </c>
      <c r="D226" s="114"/>
      <c r="E226" s="115"/>
      <c r="F226" s="116"/>
      <c r="G226" s="88"/>
    </row>
    <row r="227" spans="2:7" ht="15.75" x14ac:dyDescent="0.25">
      <c r="B227" s="108"/>
      <c r="C227" s="113">
        <v>4241</v>
      </c>
      <c r="D227" s="114" t="s">
        <v>108</v>
      </c>
      <c r="E227" s="211">
        <v>862.7</v>
      </c>
      <c r="F227" s="212">
        <v>782.52</v>
      </c>
      <c r="G227" s="88">
        <f t="shared" si="3"/>
        <v>90.705923264170622</v>
      </c>
    </row>
    <row r="228" spans="2:7" ht="15.75" x14ac:dyDescent="0.25">
      <c r="B228" s="108">
        <v>51</v>
      </c>
      <c r="C228" s="113"/>
      <c r="D228" s="114" t="s">
        <v>276</v>
      </c>
      <c r="E228" s="121">
        <v>602.4</v>
      </c>
      <c r="F228" s="116"/>
      <c r="G228" s="88"/>
    </row>
    <row r="229" spans="2:7" ht="15.75" x14ac:dyDescent="0.25">
      <c r="B229" s="108"/>
      <c r="C229" s="113">
        <v>321</v>
      </c>
      <c r="D229" s="114"/>
      <c r="E229" s="115"/>
      <c r="F229" s="116"/>
      <c r="G229" s="88"/>
    </row>
    <row r="230" spans="2:7" ht="47.25" x14ac:dyDescent="0.25">
      <c r="B230" s="108"/>
      <c r="C230" s="113">
        <v>3212</v>
      </c>
      <c r="D230" s="114" t="s">
        <v>154</v>
      </c>
      <c r="E230" s="115">
        <v>602.4</v>
      </c>
      <c r="F230" s="116"/>
      <c r="G230" s="88">
        <f t="shared" si="3"/>
        <v>0</v>
      </c>
    </row>
    <row r="231" spans="2:7" ht="31.5" x14ac:dyDescent="0.25">
      <c r="B231" s="189"/>
      <c r="C231" s="137" t="s">
        <v>213</v>
      </c>
      <c r="D231" s="138" t="s">
        <v>214</v>
      </c>
      <c r="E231" s="139">
        <v>1364682.67</v>
      </c>
      <c r="F231" s="139">
        <v>1284302.29</v>
      </c>
      <c r="G231" s="88"/>
    </row>
    <row r="232" spans="2:7" ht="15.75" x14ac:dyDescent="0.25">
      <c r="B232" s="99">
        <v>52</v>
      </c>
      <c r="C232" s="119"/>
      <c r="D232" s="190" t="s">
        <v>211</v>
      </c>
      <c r="E232" s="121">
        <f>E233+E243</f>
        <v>0</v>
      </c>
      <c r="F232" s="122">
        <v>0</v>
      </c>
      <c r="G232" s="88"/>
    </row>
    <row r="233" spans="2:7" ht="15.75" x14ac:dyDescent="0.25">
      <c r="B233" s="99"/>
      <c r="C233" s="104">
        <v>31</v>
      </c>
      <c r="D233" s="105" t="s">
        <v>5</v>
      </c>
      <c r="E233" s="121"/>
      <c r="F233" s="122">
        <v>0</v>
      </c>
      <c r="G233" s="88"/>
    </row>
    <row r="234" spans="2:7" ht="15.75" x14ac:dyDescent="0.25">
      <c r="B234" s="99"/>
      <c r="C234" s="109">
        <v>311</v>
      </c>
      <c r="D234" s="110" t="s">
        <v>150</v>
      </c>
      <c r="E234" s="121">
        <v>1095851.6399999999</v>
      </c>
      <c r="F234" s="122">
        <f>F235+F236+F237</f>
        <v>1028957.7699999999</v>
      </c>
      <c r="G234" s="88">
        <f t="shared" si="3"/>
        <v>93.895718402173486</v>
      </c>
    </row>
    <row r="235" spans="2:7" ht="15.75" x14ac:dyDescent="0.25">
      <c r="B235" s="99"/>
      <c r="C235" s="113">
        <v>3111</v>
      </c>
      <c r="D235" s="114" t="s">
        <v>37</v>
      </c>
      <c r="E235" s="131">
        <v>1095851.6399999999</v>
      </c>
      <c r="F235" s="130">
        <v>1012731.47</v>
      </c>
      <c r="G235" s="88">
        <f t="shared" si="3"/>
        <v>92.415016142148588</v>
      </c>
    </row>
    <row r="236" spans="2:7" ht="31.5" x14ac:dyDescent="0.25">
      <c r="B236" s="99"/>
      <c r="C236" s="113">
        <v>3113</v>
      </c>
      <c r="D236" s="114" t="s">
        <v>68</v>
      </c>
      <c r="E236" s="115">
        <v>9235.6200000000008</v>
      </c>
      <c r="F236" s="116">
        <v>11418.48</v>
      </c>
      <c r="G236" s="88">
        <f t="shared" si="3"/>
        <v>123.63522968679956</v>
      </c>
    </row>
    <row r="237" spans="2:7" ht="15.75" x14ac:dyDescent="0.25">
      <c r="B237" s="99"/>
      <c r="C237" s="113">
        <v>3114</v>
      </c>
      <c r="D237" s="114" t="s">
        <v>215</v>
      </c>
      <c r="E237" s="115">
        <v>1643.71</v>
      </c>
      <c r="F237" s="116">
        <v>4807.82</v>
      </c>
      <c r="G237" s="88">
        <f t="shared" si="3"/>
        <v>292.49806839405977</v>
      </c>
    </row>
    <row r="238" spans="2:7" ht="31.5" x14ac:dyDescent="0.25">
      <c r="B238" s="99"/>
      <c r="C238" s="119">
        <v>312</v>
      </c>
      <c r="D238" s="120" t="s">
        <v>176</v>
      </c>
      <c r="E238" s="121">
        <f>E239</f>
        <v>38176.94</v>
      </c>
      <c r="F238" s="122">
        <f>F239</f>
        <v>44216.51</v>
      </c>
      <c r="G238" s="88">
        <f t="shared" si="3"/>
        <v>115.81994261457309</v>
      </c>
    </row>
    <row r="239" spans="2:7" ht="31.5" x14ac:dyDescent="0.25">
      <c r="B239" s="99"/>
      <c r="C239" s="113">
        <v>3121</v>
      </c>
      <c r="D239" s="114" t="s">
        <v>176</v>
      </c>
      <c r="E239" s="115">
        <v>38176.94</v>
      </c>
      <c r="F239" s="116">
        <v>44216.51</v>
      </c>
      <c r="G239" s="88">
        <f t="shared" si="3"/>
        <v>115.81994261457309</v>
      </c>
    </row>
    <row r="240" spans="2:7" ht="15.75" x14ac:dyDescent="0.25">
      <c r="B240" s="99"/>
      <c r="C240" s="109">
        <v>313</v>
      </c>
      <c r="D240" s="110" t="s">
        <v>118</v>
      </c>
      <c r="E240" s="121">
        <f>E241+E242</f>
        <v>169519.61000000002</v>
      </c>
      <c r="F240" s="122">
        <f>F241+F242</f>
        <v>170255.09</v>
      </c>
      <c r="G240" s="88">
        <f t="shared" si="3"/>
        <v>100.43386130961484</v>
      </c>
    </row>
    <row r="241" spans="2:7" ht="31.5" x14ac:dyDescent="0.25">
      <c r="B241" s="99"/>
      <c r="C241" s="113">
        <v>3132</v>
      </c>
      <c r="D241" s="114" t="s">
        <v>119</v>
      </c>
      <c r="E241" s="115">
        <v>169484.92</v>
      </c>
      <c r="F241" s="116">
        <v>170255.09</v>
      </c>
      <c r="G241" s="88">
        <f t="shared" si="3"/>
        <v>100.45441800957866</v>
      </c>
    </row>
    <row r="242" spans="2:7" ht="47.25" x14ac:dyDescent="0.25">
      <c r="B242" s="99"/>
      <c r="C242" s="113">
        <v>3133</v>
      </c>
      <c r="D242" s="114" t="s">
        <v>151</v>
      </c>
      <c r="E242" s="115">
        <v>34.69</v>
      </c>
      <c r="F242" s="116"/>
      <c r="G242" s="88">
        <f t="shared" si="3"/>
        <v>0</v>
      </c>
    </row>
    <row r="243" spans="2:7" ht="15.75" x14ac:dyDescent="0.25">
      <c r="B243" s="99"/>
      <c r="C243" s="104">
        <v>32</v>
      </c>
      <c r="D243" s="105" t="s">
        <v>18</v>
      </c>
      <c r="E243" s="121">
        <v>0</v>
      </c>
      <c r="F243" s="122">
        <f>F244</f>
        <v>18437.57</v>
      </c>
      <c r="G243" s="88"/>
    </row>
    <row r="244" spans="2:7" ht="31.5" x14ac:dyDescent="0.25">
      <c r="B244" s="99"/>
      <c r="C244" s="119">
        <v>321</v>
      </c>
      <c r="D244" s="120" t="s">
        <v>38</v>
      </c>
      <c r="E244" s="121">
        <f>E245</f>
        <v>26607.84</v>
      </c>
      <c r="F244" s="122">
        <f>F245+F246</f>
        <v>18437.57</v>
      </c>
      <c r="G244" s="88">
        <f t="shared" si="3"/>
        <v>69.293749511422192</v>
      </c>
    </row>
    <row r="245" spans="2:7" ht="47.25" x14ac:dyDescent="0.25">
      <c r="B245" s="99"/>
      <c r="C245" s="113" t="s">
        <v>153</v>
      </c>
      <c r="D245" s="114" t="s">
        <v>154</v>
      </c>
      <c r="E245" s="115">
        <v>26607.84</v>
      </c>
      <c r="F245" s="116">
        <v>18437.57</v>
      </c>
      <c r="G245" s="88">
        <f t="shared" si="3"/>
        <v>69.293749511422192</v>
      </c>
    </row>
    <row r="246" spans="2:7" ht="31.5" x14ac:dyDescent="0.25">
      <c r="B246" s="191"/>
      <c r="C246" s="192">
        <v>3295</v>
      </c>
      <c r="D246" s="193" t="s">
        <v>216</v>
      </c>
      <c r="E246" s="194"/>
      <c r="F246" s="195"/>
      <c r="G246" s="88"/>
    </row>
    <row r="247" spans="2:7" ht="47.25" x14ac:dyDescent="0.25">
      <c r="B247" s="191"/>
      <c r="C247" s="253">
        <v>37</v>
      </c>
      <c r="D247" s="193" t="s">
        <v>274</v>
      </c>
      <c r="E247" s="195"/>
      <c r="F247" s="254">
        <v>62.9</v>
      </c>
      <c r="G247" s="88"/>
    </row>
    <row r="248" spans="2:7" ht="31.5" x14ac:dyDescent="0.25">
      <c r="B248" s="191"/>
      <c r="C248" s="192">
        <v>3722</v>
      </c>
      <c r="D248" s="193" t="s">
        <v>273</v>
      </c>
      <c r="E248" s="195"/>
      <c r="F248" s="195">
        <v>62.9</v>
      </c>
      <c r="G248" s="88"/>
    </row>
    <row r="249" spans="2:7" ht="15.75" x14ac:dyDescent="0.25">
      <c r="B249" s="191"/>
      <c r="C249" s="192">
        <v>42</v>
      </c>
      <c r="D249" s="193"/>
      <c r="E249" s="195"/>
      <c r="F249" s="195"/>
      <c r="G249" s="88"/>
    </row>
    <row r="250" spans="2:7" ht="15.75" x14ac:dyDescent="0.25">
      <c r="B250" s="191"/>
      <c r="C250" s="192">
        <v>4241</v>
      </c>
      <c r="D250" s="193" t="s">
        <v>108</v>
      </c>
      <c r="E250" s="195">
        <v>23647.31</v>
      </c>
      <c r="F250" s="195">
        <v>22372.45</v>
      </c>
      <c r="G250" s="88">
        <f t="shared" si="3"/>
        <v>94.608858259142366</v>
      </c>
    </row>
    <row r="251" spans="2:7" ht="31.5" x14ac:dyDescent="0.25">
      <c r="B251" s="189">
        <v>11</v>
      </c>
      <c r="C251" s="137" t="s">
        <v>217</v>
      </c>
      <c r="D251" s="138" t="s">
        <v>218</v>
      </c>
      <c r="E251" s="196">
        <f>E252</f>
        <v>25000</v>
      </c>
      <c r="F251" s="196">
        <f>F252</f>
        <v>23977.63</v>
      </c>
      <c r="G251" s="88">
        <f t="shared" si="3"/>
        <v>95.910520000000005</v>
      </c>
    </row>
    <row r="252" spans="2:7" ht="15.75" x14ac:dyDescent="0.25">
      <c r="B252" s="99"/>
      <c r="C252" s="179">
        <v>3</v>
      </c>
      <c r="D252" s="180"/>
      <c r="E252" s="182">
        <f>E253</f>
        <v>25000</v>
      </c>
      <c r="F252" s="181">
        <f>F253</f>
        <v>23977.63</v>
      </c>
      <c r="G252" s="88">
        <f t="shared" si="3"/>
        <v>95.910520000000005</v>
      </c>
    </row>
    <row r="253" spans="2:7" ht="47.25" x14ac:dyDescent="0.25">
      <c r="B253" s="99"/>
      <c r="C253" s="179">
        <v>37</v>
      </c>
      <c r="D253" s="180" t="s">
        <v>219</v>
      </c>
      <c r="E253" s="182">
        <v>25000</v>
      </c>
      <c r="F253" s="181">
        <v>23977.63</v>
      </c>
      <c r="G253" s="88">
        <f t="shared" si="3"/>
        <v>95.910520000000005</v>
      </c>
    </row>
    <row r="254" spans="2:7" ht="31.5" x14ac:dyDescent="0.25">
      <c r="B254" s="99"/>
      <c r="C254" s="158">
        <v>3721</v>
      </c>
      <c r="D254" s="159" t="s">
        <v>212</v>
      </c>
      <c r="E254" s="160">
        <v>25000</v>
      </c>
      <c r="F254" s="161">
        <v>23977.63</v>
      </c>
      <c r="G254" s="88"/>
    </row>
    <row r="255" spans="2:7" ht="31.5" x14ac:dyDescent="0.25">
      <c r="B255" s="99">
        <v>11</v>
      </c>
      <c r="C255" s="179" t="s">
        <v>238</v>
      </c>
      <c r="D255" s="180" t="s">
        <v>239</v>
      </c>
      <c r="E255" s="182">
        <v>17441.849999999999</v>
      </c>
      <c r="F255" s="181">
        <v>17245.25</v>
      </c>
      <c r="G255" s="88"/>
    </row>
    <row r="256" spans="2:7" ht="15.75" x14ac:dyDescent="0.25">
      <c r="B256" s="99"/>
      <c r="C256" s="158">
        <v>3111</v>
      </c>
      <c r="D256" s="159" t="s">
        <v>37</v>
      </c>
      <c r="E256" s="160">
        <v>13241.85</v>
      </c>
      <c r="F256" s="161">
        <v>13168.96</v>
      </c>
      <c r="G256" s="88">
        <f t="shared" si="3"/>
        <v>99.449548212674202</v>
      </c>
    </row>
    <row r="257" spans="2:7" ht="31.5" x14ac:dyDescent="0.25">
      <c r="B257" s="99"/>
      <c r="C257" s="179">
        <v>312</v>
      </c>
      <c r="D257" s="159" t="s">
        <v>70</v>
      </c>
      <c r="E257" s="160">
        <v>1400</v>
      </c>
      <c r="F257" s="161">
        <v>1700</v>
      </c>
      <c r="G257" s="88">
        <f t="shared" si="3"/>
        <v>121.42857142857142</v>
      </c>
    </row>
    <row r="258" spans="2:7" ht="15.75" x14ac:dyDescent="0.25">
      <c r="B258" s="99"/>
      <c r="C258" s="158">
        <v>31219</v>
      </c>
      <c r="D258" s="159" t="s">
        <v>240</v>
      </c>
      <c r="E258" s="160">
        <v>1400</v>
      </c>
      <c r="F258" s="161">
        <v>1700</v>
      </c>
      <c r="G258" s="88">
        <f t="shared" si="3"/>
        <v>121.42857142857142</v>
      </c>
    </row>
    <row r="259" spans="2:7" ht="15.75" x14ac:dyDescent="0.25">
      <c r="B259" s="99"/>
      <c r="C259" s="179">
        <v>313</v>
      </c>
      <c r="D259" s="159" t="s">
        <v>241</v>
      </c>
      <c r="E259" s="160"/>
      <c r="F259" s="161"/>
      <c r="G259" s="88"/>
    </row>
    <row r="260" spans="2:7" ht="31.5" x14ac:dyDescent="0.25">
      <c r="B260" s="99"/>
      <c r="C260" s="158">
        <v>3132</v>
      </c>
      <c r="D260" s="159" t="s">
        <v>242</v>
      </c>
      <c r="E260" s="160">
        <v>2400</v>
      </c>
      <c r="F260" s="161">
        <v>2172.89</v>
      </c>
      <c r="G260" s="88">
        <f t="shared" si="3"/>
        <v>90.537083333333328</v>
      </c>
    </row>
    <row r="261" spans="2:7" ht="31.5" x14ac:dyDescent="0.25">
      <c r="B261" s="99"/>
      <c r="C261" s="179">
        <v>32</v>
      </c>
      <c r="D261" s="159" t="s">
        <v>243</v>
      </c>
      <c r="E261" s="160"/>
      <c r="F261" s="161"/>
      <c r="G261" s="88"/>
    </row>
    <row r="262" spans="2:7" ht="15.75" x14ac:dyDescent="0.25">
      <c r="B262" s="99"/>
      <c r="C262" s="158">
        <v>3212</v>
      </c>
      <c r="D262" s="159" t="s">
        <v>244</v>
      </c>
      <c r="E262" s="160">
        <v>400</v>
      </c>
      <c r="F262" s="161">
        <v>203.4</v>
      </c>
      <c r="G262" s="88">
        <f t="shared" si="3"/>
        <v>50.850000000000009</v>
      </c>
    </row>
    <row r="263" spans="2:7" ht="31.5" x14ac:dyDescent="0.25">
      <c r="B263" s="189"/>
      <c r="C263" s="137" t="s">
        <v>220</v>
      </c>
      <c r="D263" s="138" t="s">
        <v>221</v>
      </c>
      <c r="E263" s="196">
        <f>E264</f>
        <v>0</v>
      </c>
      <c r="F263" s="196">
        <f>F264</f>
        <v>0</v>
      </c>
      <c r="G263" s="88"/>
    </row>
    <row r="264" spans="2:7" ht="15.75" x14ac:dyDescent="0.25">
      <c r="B264" s="99">
        <v>582</v>
      </c>
      <c r="C264" s="113"/>
      <c r="D264" s="120" t="s">
        <v>149</v>
      </c>
      <c r="E264" s="115"/>
      <c r="F264" s="116"/>
      <c r="G264" s="88"/>
    </row>
    <row r="265" spans="2:7" ht="15.75" x14ac:dyDescent="0.25">
      <c r="B265" s="99"/>
      <c r="C265" s="119">
        <v>3</v>
      </c>
      <c r="D265" s="120" t="s">
        <v>4</v>
      </c>
      <c r="E265" s="121"/>
      <c r="F265" s="122"/>
      <c r="G265" s="88"/>
    </row>
    <row r="266" spans="2:7" ht="15.75" x14ac:dyDescent="0.25">
      <c r="B266" s="99"/>
      <c r="C266" s="197">
        <v>31</v>
      </c>
      <c r="D266" s="198" t="s">
        <v>5</v>
      </c>
      <c r="E266" s="121">
        <v>33185.56</v>
      </c>
      <c r="F266" s="122">
        <v>32746.3</v>
      </c>
      <c r="G266" s="88">
        <f t="shared" si="3"/>
        <v>98.676352003702817</v>
      </c>
    </row>
    <row r="267" spans="2:7" ht="15.75" x14ac:dyDescent="0.25">
      <c r="B267" s="99"/>
      <c r="C267" s="119">
        <v>311</v>
      </c>
      <c r="D267" s="120" t="s">
        <v>150</v>
      </c>
      <c r="E267" s="121">
        <f>E268</f>
        <v>26022.16</v>
      </c>
      <c r="F267" s="122">
        <f>F268</f>
        <v>26048.400000000001</v>
      </c>
      <c r="G267" s="88">
        <f t="shared" si="3"/>
        <v>100.10083713265925</v>
      </c>
    </row>
    <row r="268" spans="2:7" ht="15.75" x14ac:dyDescent="0.25">
      <c r="B268" s="99"/>
      <c r="C268" s="113">
        <v>3111</v>
      </c>
      <c r="D268" s="114" t="s">
        <v>37</v>
      </c>
      <c r="E268" s="115">
        <v>26022.16</v>
      </c>
      <c r="F268" s="116">
        <v>26048.400000000001</v>
      </c>
      <c r="G268" s="88">
        <f t="shared" si="3"/>
        <v>100.10083713265925</v>
      </c>
    </row>
    <row r="269" spans="2:7" ht="31.5" x14ac:dyDescent="0.25">
      <c r="B269" s="99"/>
      <c r="C269" s="119">
        <v>312</v>
      </c>
      <c r="D269" s="120" t="s">
        <v>176</v>
      </c>
      <c r="E269" s="121">
        <f>E270</f>
        <v>2400</v>
      </c>
      <c r="F269" s="122">
        <f>F270</f>
        <v>2400</v>
      </c>
      <c r="G269" s="88">
        <f t="shared" si="3"/>
        <v>100</v>
      </c>
    </row>
    <row r="270" spans="2:7" ht="31.5" x14ac:dyDescent="0.25">
      <c r="B270" s="99"/>
      <c r="C270" s="113">
        <v>3121</v>
      </c>
      <c r="D270" s="114" t="s">
        <v>176</v>
      </c>
      <c r="E270" s="115">
        <v>2400</v>
      </c>
      <c r="F270" s="116">
        <v>2400</v>
      </c>
      <c r="G270" s="88">
        <f t="shared" si="3"/>
        <v>100</v>
      </c>
    </row>
    <row r="271" spans="2:7" ht="15.75" x14ac:dyDescent="0.25">
      <c r="B271" s="99"/>
      <c r="C271" s="109">
        <v>313</v>
      </c>
      <c r="D271" s="110" t="s">
        <v>118</v>
      </c>
      <c r="E271" s="121">
        <f>E272+E273</f>
        <v>4293.6400000000003</v>
      </c>
      <c r="F271" s="122">
        <f>F272+F273</f>
        <v>4297.8999999999996</v>
      </c>
      <c r="G271" s="88">
        <f t="shared" si="3"/>
        <v>100.09921651559048</v>
      </c>
    </row>
    <row r="272" spans="2:7" ht="31.5" x14ac:dyDescent="0.25">
      <c r="B272" s="99"/>
      <c r="C272" s="113">
        <v>3132</v>
      </c>
      <c r="D272" s="114" t="s">
        <v>119</v>
      </c>
      <c r="E272" s="115">
        <v>4293.6400000000003</v>
      </c>
      <c r="F272" s="116">
        <v>4297.8999999999996</v>
      </c>
      <c r="G272" s="88">
        <f t="shared" si="3"/>
        <v>100.09921651559048</v>
      </c>
    </row>
    <row r="273" spans="2:7" ht="47.25" x14ac:dyDescent="0.25">
      <c r="B273" s="99"/>
      <c r="C273" s="113">
        <v>3133</v>
      </c>
      <c r="D273" s="114" t="s">
        <v>151</v>
      </c>
      <c r="E273" s="115"/>
      <c r="F273" s="116"/>
      <c r="G273" s="88"/>
    </row>
    <row r="274" spans="2:7" ht="15.75" x14ac:dyDescent="0.25">
      <c r="B274" s="99"/>
      <c r="C274" s="104">
        <v>32</v>
      </c>
      <c r="D274" s="105" t="s">
        <v>18</v>
      </c>
      <c r="E274" s="121"/>
      <c r="F274" s="122">
        <f>F275</f>
        <v>0</v>
      </c>
      <c r="G274" s="88"/>
    </row>
    <row r="275" spans="2:7" ht="31.5" x14ac:dyDescent="0.25">
      <c r="B275" s="99"/>
      <c r="C275" s="119">
        <v>321</v>
      </c>
      <c r="D275" s="120" t="s">
        <v>38</v>
      </c>
      <c r="E275" s="121">
        <f>E277+E276</f>
        <v>469.76</v>
      </c>
      <c r="F275" s="122">
        <f>F277+F276</f>
        <v>0</v>
      </c>
      <c r="G275" s="88">
        <f t="shared" ref="G275:G299" si="4">F275/E275*100</f>
        <v>0</v>
      </c>
    </row>
    <row r="276" spans="2:7" ht="15.75" x14ac:dyDescent="0.25">
      <c r="B276" s="99"/>
      <c r="C276" s="129">
        <v>3211</v>
      </c>
      <c r="D276" s="128" t="s">
        <v>39</v>
      </c>
      <c r="E276" s="131"/>
      <c r="F276" s="130"/>
      <c r="G276" s="88"/>
    </row>
    <row r="277" spans="2:7" ht="47.25" x14ac:dyDescent="0.25">
      <c r="B277" s="99"/>
      <c r="C277" s="113" t="s">
        <v>153</v>
      </c>
      <c r="D277" s="114" t="s">
        <v>154</v>
      </c>
      <c r="E277" s="115">
        <v>469.76</v>
      </c>
      <c r="F277" s="116">
        <v>0</v>
      </c>
      <c r="G277" s="88">
        <f t="shared" si="4"/>
        <v>0</v>
      </c>
    </row>
    <row r="278" spans="2:7" ht="31.5" x14ac:dyDescent="0.25">
      <c r="B278" s="99">
        <v>582</v>
      </c>
      <c r="C278" s="119" t="s">
        <v>245</v>
      </c>
      <c r="D278" s="120" t="s">
        <v>260</v>
      </c>
      <c r="E278" s="121">
        <v>15357.36</v>
      </c>
      <c r="F278" s="122">
        <v>18329.52</v>
      </c>
      <c r="G278" s="88"/>
    </row>
    <row r="279" spans="2:7" ht="15.75" x14ac:dyDescent="0.25">
      <c r="B279" s="99"/>
      <c r="C279" s="197">
        <v>31</v>
      </c>
      <c r="D279" s="198" t="s">
        <v>5</v>
      </c>
      <c r="E279" s="121">
        <v>15357.36</v>
      </c>
      <c r="F279" s="122">
        <v>18329.52</v>
      </c>
      <c r="G279" s="88"/>
    </row>
    <row r="280" spans="2:7" ht="15.75" x14ac:dyDescent="0.25">
      <c r="B280" s="99"/>
      <c r="C280" s="113">
        <v>311</v>
      </c>
      <c r="D280" s="114" t="s">
        <v>150</v>
      </c>
      <c r="E280" s="115"/>
      <c r="F280" s="116"/>
      <c r="G280" s="88"/>
    </row>
    <row r="281" spans="2:7" ht="15.75" x14ac:dyDescent="0.25">
      <c r="B281" s="99"/>
      <c r="C281" s="113">
        <v>3111</v>
      </c>
      <c r="D281" s="114" t="s">
        <v>37</v>
      </c>
      <c r="E281" s="115">
        <v>11457.75</v>
      </c>
      <c r="F281" s="116">
        <v>14501.2</v>
      </c>
      <c r="G281" s="88">
        <f t="shared" si="4"/>
        <v>126.56237044795009</v>
      </c>
    </row>
    <row r="282" spans="2:7" ht="31.5" x14ac:dyDescent="0.25">
      <c r="B282" s="99"/>
      <c r="C282" s="113">
        <v>312</v>
      </c>
      <c r="D282" s="114" t="s">
        <v>70</v>
      </c>
      <c r="E282" s="115"/>
      <c r="F282" s="116"/>
      <c r="G282" s="88"/>
    </row>
    <row r="283" spans="2:7" ht="31.5" x14ac:dyDescent="0.25">
      <c r="B283" s="99"/>
      <c r="C283" s="113">
        <v>3121</v>
      </c>
      <c r="D283" s="114" t="s">
        <v>70</v>
      </c>
      <c r="E283" s="115">
        <v>1400</v>
      </c>
      <c r="F283" s="116">
        <v>1400</v>
      </c>
      <c r="G283" s="88">
        <f t="shared" si="4"/>
        <v>100</v>
      </c>
    </row>
    <row r="284" spans="2:7" ht="15.75" x14ac:dyDescent="0.25">
      <c r="B284" s="99"/>
      <c r="C284" s="119">
        <v>313</v>
      </c>
      <c r="D284" s="120" t="s">
        <v>118</v>
      </c>
      <c r="E284" s="115"/>
      <c r="F284" s="116"/>
      <c r="G284" s="88"/>
    </row>
    <row r="285" spans="2:7" ht="31.5" x14ac:dyDescent="0.25">
      <c r="B285" s="99"/>
      <c r="C285" s="113">
        <v>3132</v>
      </c>
      <c r="D285" s="114" t="s">
        <v>246</v>
      </c>
      <c r="E285" s="115">
        <v>2309.67</v>
      </c>
      <c r="F285" s="116">
        <v>2392.39</v>
      </c>
      <c r="G285" s="88">
        <f t="shared" si="4"/>
        <v>103.58146401866932</v>
      </c>
    </row>
    <row r="286" spans="2:7" ht="31.5" x14ac:dyDescent="0.25">
      <c r="B286" s="99"/>
      <c r="C286" s="113">
        <v>3133</v>
      </c>
      <c r="D286" s="114" t="s">
        <v>247</v>
      </c>
      <c r="E286" s="115"/>
      <c r="F286" s="116"/>
      <c r="G286" s="88"/>
    </row>
    <row r="287" spans="2:7" ht="15.75" x14ac:dyDescent="0.25">
      <c r="B287" s="99"/>
      <c r="C287" s="119">
        <v>32</v>
      </c>
      <c r="D287" s="120" t="s">
        <v>18</v>
      </c>
      <c r="E287" s="115"/>
      <c r="F287" s="116"/>
      <c r="G287" s="88"/>
    </row>
    <row r="288" spans="2:7" ht="31.5" x14ac:dyDescent="0.25">
      <c r="B288" s="99"/>
      <c r="C288" s="113">
        <v>321</v>
      </c>
      <c r="D288" s="114" t="s">
        <v>243</v>
      </c>
      <c r="E288" s="115"/>
      <c r="F288" s="116"/>
      <c r="G288" s="88"/>
    </row>
    <row r="289" spans="2:7" ht="15.75" x14ac:dyDescent="0.25">
      <c r="B289" s="99"/>
      <c r="C289" s="113">
        <v>3211</v>
      </c>
      <c r="D289" s="114" t="s">
        <v>39</v>
      </c>
      <c r="E289" s="115"/>
      <c r="F289" s="116"/>
      <c r="G289" s="88"/>
    </row>
    <row r="290" spans="2:7" ht="47.25" x14ac:dyDescent="0.25">
      <c r="B290" s="99"/>
      <c r="C290" s="113">
        <v>3212</v>
      </c>
      <c r="D290" s="114" t="s">
        <v>154</v>
      </c>
      <c r="E290" s="115">
        <v>69.94</v>
      </c>
      <c r="F290" s="116">
        <v>35.93</v>
      </c>
      <c r="G290" s="88">
        <f t="shared" si="4"/>
        <v>51.372605090077208</v>
      </c>
    </row>
    <row r="291" spans="2:7" ht="15.75" x14ac:dyDescent="0.25">
      <c r="B291" s="189">
        <v>11</v>
      </c>
      <c r="C291" s="137" t="s">
        <v>222</v>
      </c>
      <c r="D291" s="138" t="s">
        <v>223</v>
      </c>
      <c r="E291" s="139">
        <f>E292</f>
        <v>1036</v>
      </c>
      <c r="F291" s="196">
        <f>F292</f>
        <v>952</v>
      </c>
      <c r="G291" s="88">
        <f t="shared" si="4"/>
        <v>91.891891891891902</v>
      </c>
    </row>
    <row r="292" spans="2:7" ht="15.75" x14ac:dyDescent="0.25">
      <c r="B292" s="191"/>
      <c r="C292" s="179">
        <v>31</v>
      </c>
      <c r="D292" s="180" t="s">
        <v>18</v>
      </c>
      <c r="E292" s="182">
        <v>1036</v>
      </c>
      <c r="F292" s="181">
        <f>F293+F294</f>
        <v>952</v>
      </c>
      <c r="G292" s="88">
        <f t="shared" si="4"/>
        <v>91.891891891891902</v>
      </c>
    </row>
    <row r="293" spans="2:7" ht="15.75" x14ac:dyDescent="0.25">
      <c r="B293" s="99"/>
      <c r="C293" s="113">
        <v>3111</v>
      </c>
      <c r="D293" s="114"/>
      <c r="E293" s="115">
        <f>E294</f>
        <v>0</v>
      </c>
      <c r="F293" s="116">
        <v>952</v>
      </c>
      <c r="G293" s="88"/>
    </row>
    <row r="294" spans="2:7" ht="15.75" x14ac:dyDescent="0.25">
      <c r="B294" s="99"/>
      <c r="C294" s="113">
        <v>3132</v>
      </c>
      <c r="D294" s="114"/>
      <c r="E294" s="115"/>
      <c r="F294" s="116"/>
      <c r="G294" s="88"/>
    </row>
    <row r="295" spans="2:7" ht="15.75" x14ac:dyDescent="0.25">
      <c r="B295" s="99"/>
      <c r="C295" s="192"/>
      <c r="D295" s="193"/>
      <c r="E295" s="194"/>
      <c r="F295" s="195"/>
      <c r="G295" s="88"/>
    </row>
    <row r="296" spans="2:7" ht="31.5" x14ac:dyDescent="0.25">
      <c r="B296" s="199"/>
      <c r="C296" s="200" t="s">
        <v>224</v>
      </c>
      <c r="D296" s="201" t="s">
        <v>225</v>
      </c>
      <c r="E296" s="202">
        <f t="shared" ref="E296:F298" si="5">E297</f>
        <v>64000</v>
      </c>
      <c r="F296" s="203">
        <f t="shared" si="5"/>
        <v>89726.58</v>
      </c>
      <c r="G296" s="88">
        <f t="shared" si="4"/>
        <v>140.19778124999999</v>
      </c>
    </row>
    <row r="297" spans="2:7" ht="31.5" x14ac:dyDescent="0.25">
      <c r="B297" s="99">
        <v>52</v>
      </c>
      <c r="C297" s="119"/>
      <c r="D297" s="120" t="s">
        <v>226</v>
      </c>
      <c r="E297" s="115">
        <f t="shared" si="5"/>
        <v>64000</v>
      </c>
      <c r="F297" s="115">
        <f t="shared" si="5"/>
        <v>89726.58</v>
      </c>
      <c r="G297" s="88">
        <f t="shared" si="4"/>
        <v>140.19778124999999</v>
      </c>
    </row>
    <row r="298" spans="2:7" ht="15.75" x14ac:dyDescent="0.25">
      <c r="B298" s="204"/>
      <c r="C298" s="113">
        <v>3</v>
      </c>
      <c r="D298" s="120" t="s">
        <v>227</v>
      </c>
      <c r="E298" s="121">
        <f t="shared" si="5"/>
        <v>64000</v>
      </c>
      <c r="F298" s="122">
        <f t="shared" si="5"/>
        <v>89726.58</v>
      </c>
      <c r="G298" s="88">
        <f t="shared" si="4"/>
        <v>140.19778124999999</v>
      </c>
    </row>
    <row r="299" spans="2:7" ht="15.75" x14ac:dyDescent="0.25">
      <c r="B299" s="108"/>
      <c r="C299" s="205">
        <v>32</v>
      </c>
      <c r="D299" s="206" t="s">
        <v>18</v>
      </c>
      <c r="E299" s="207">
        <v>64000</v>
      </c>
      <c r="F299" s="208">
        <v>89726.58</v>
      </c>
      <c r="G299" s="88">
        <f t="shared" si="4"/>
        <v>140.19778124999999</v>
      </c>
    </row>
    <row r="300" spans="2:7" ht="31.5" x14ac:dyDescent="0.25">
      <c r="B300" s="73"/>
      <c r="C300" s="109">
        <v>322</v>
      </c>
      <c r="D300" s="110" t="s">
        <v>157</v>
      </c>
      <c r="E300" s="102">
        <f>SUM(E301)</f>
        <v>0</v>
      </c>
      <c r="F300" s="103">
        <v>89726.58</v>
      </c>
      <c r="G300" s="88"/>
    </row>
    <row r="301" spans="2:7" ht="31.5" x14ac:dyDescent="0.25">
      <c r="B301" s="108"/>
      <c r="C301" s="113" t="s">
        <v>183</v>
      </c>
      <c r="D301" s="114" t="s">
        <v>158</v>
      </c>
      <c r="E301" s="115"/>
      <c r="F301" s="116"/>
      <c r="G301" s="88"/>
    </row>
    <row r="302" spans="2:7" ht="15.75" x14ac:dyDescent="0.25">
      <c r="B302" s="108"/>
      <c r="C302" s="113">
        <v>3222</v>
      </c>
      <c r="D302" s="114" t="s">
        <v>76</v>
      </c>
      <c r="E302" s="115"/>
      <c r="F302" s="116">
        <v>89726.58</v>
      </c>
      <c r="G302" s="88"/>
    </row>
  </sheetData>
  <mergeCells count="6">
    <mergeCell ref="B2:I2"/>
    <mergeCell ref="C7:D7"/>
    <mergeCell ref="C8:G8"/>
    <mergeCell ref="C9:G9"/>
    <mergeCell ref="C12:D12"/>
    <mergeCell ref="B4:I4"/>
  </mergeCells>
  <pageMargins left="0.70866141732283461" right="0.70866141732283461" top="0.7480314960629921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PRIHODI I RASHODI PO EKONOMSKO </vt:lpstr>
      <vt:lpstr>Rashodi prema izvorima finan</vt:lpstr>
      <vt:lpstr>Rashodi prema funkcijskoj k </vt:lpstr>
      <vt:lpstr>Račun financiranja</vt:lpstr>
      <vt:lpstr>POSEBNI DIO</vt:lpstr>
      <vt:lpstr>'PRIHODI I RASHODI PO EKONOMSKO 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Petra</cp:lastModifiedBy>
  <cp:lastPrinted>2025-04-02T07:30:21Z</cp:lastPrinted>
  <dcterms:created xsi:type="dcterms:W3CDTF">2022-08-12T12:51:27Z</dcterms:created>
  <dcterms:modified xsi:type="dcterms:W3CDTF">2025-04-07T12:30:19Z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